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tilburgcity.loc\Afdeling\Vertrouwelijk\TBDVL\TBDVLMO\HVBJWMO\CB Jeugd\1. NGZ inkoop\NGZ Formulier\"/>
    </mc:Choice>
  </mc:AlternateContent>
  <xr:revisionPtr revIDLastSave="0" documentId="8_{D11A828F-C126-4584-A680-190B0751566B}" xr6:coauthVersionLast="47" xr6:coauthVersionMax="47" xr10:uidLastSave="{00000000-0000-0000-0000-000000000000}"/>
  <bookViews>
    <workbookView xWindow="-120" yWindow="-120" windowWidth="29040" windowHeight="15840" xr2:uid="{041FE3F8-2D63-4769-910D-51A9E0E3B044}"/>
  </bookViews>
  <sheets>
    <sheet name="NGZ formulier" sheetId="1" r:id="rId1"/>
    <sheet name="Referentie" sheetId="2" state="hidden" r:id="rId2"/>
  </sheets>
  <definedNames>
    <definedName name="_xlnm.Print_Area" localSheetId="0">'NGZ formulier'!$B$2:$D$118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7" i="1" l="1"/>
  <c r="C59" i="1"/>
  <c r="C53" i="1"/>
  <c r="A12" i="2"/>
  <c r="A11" i="2"/>
  <c r="A10" i="2"/>
  <c r="A4" i="2"/>
  <c r="B110" i="1"/>
  <c r="C64" i="1"/>
  <c r="T4" i="2" a="1"/>
  <c r="T4" i="2" s="1"/>
  <c r="C60" i="1"/>
  <c r="C74" i="1"/>
  <c r="C50" i="1"/>
  <c r="C81" i="1"/>
  <c r="C78" i="1"/>
  <c r="C82" i="1" s="1"/>
  <c r="B109" i="1"/>
  <c r="C84" i="1" l="1"/>
  <c r="A13" i="2" s="1"/>
  <c r="A14" i="2" s="1"/>
  <c r="C83" i="1"/>
  <c r="C85" i="1"/>
  <c r="A3" i="2"/>
  <c r="A2" i="2"/>
  <c r="A5" i="2" l="1"/>
  <c r="A6" i="2" s="1"/>
  <c r="C7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Vermeulen, Twan</author>
  </authors>
  <commentList>
    <comment ref="B43" authorId="0" shapeId="0" xr:uid="{14B129F8-EDBD-4CA9-A49A-FDF88A9B5BE3}">
      <text>
        <r>
          <rPr>
            <b/>
            <sz val="9"/>
            <color indexed="81"/>
            <rFont val="Tahoma"/>
            <charset val="1"/>
          </rPr>
          <t>Graag met namen en afdelingen. Bijv. Kwaliteit SenO</t>
        </r>
      </text>
    </comment>
    <comment ref="B112" authorId="0" shapeId="0" xr:uid="{6DF04DFA-C14F-4A6B-8542-B5B2F3005E24}">
      <text>
        <r>
          <rPr>
            <b/>
            <sz val="9"/>
            <color indexed="81"/>
            <rFont val="Tahoma"/>
            <charset val="1"/>
          </rPr>
          <t>wordt - NGZ uitvoeringsvoorwaarden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<sst xmlns="http://schemas.openxmlformats.org/spreadsheetml/2006/main" count="287" uniqueCount="186">
  <si>
    <t>Aanvraag niet-gecontracteerde jeugdhulp (NGZ)</t>
  </si>
  <si>
    <t>Persoonlijke gegevens jeugdige</t>
  </si>
  <si>
    <t>Voor- en achternaam</t>
  </si>
  <si>
    <t>Geboortedatum</t>
  </si>
  <si>
    <t>BSN</t>
  </si>
  <si>
    <t xml:space="preserve">Ja </t>
  </si>
  <si>
    <t>Nee</t>
  </si>
  <si>
    <t>Baarle-Nassau</t>
  </si>
  <si>
    <t>Dongen</t>
  </si>
  <si>
    <t>Gilze-Rijen</t>
  </si>
  <si>
    <t>Goirle</t>
  </si>
  <si>
    <t>Heusden</t>
  </si>
  <si>
    <t>Hilvarenbeek</t>
  </si>
  <si>
    <t>Loon op Zand</t>
  </si>
  <si>
    <t>Oisterwijk</t>
  </si>
  <si>
    <t>Tilburg</t>
  </si>
  <si>
    <t>Waalwijk</t>
  </si>
  <si>
    <t>Alphen-Chaam</t>
  </si>
  <si>
    <t>NGZ01</t>
  </si>
  <si>
    <t>NGZ segment 1 Hoog specialistisch</t>
  </si>
  <si>
    <t>Maatwerkarrangementen Jeugdwet</t>
  </si>
  <si>
    <t>Euro's</t>
  </si>
  <si>
    <t>Totaal binnen geldigheidsduur beschikking</t>
  </si>
  <si>
    <t>NGZ02</t>
  </si>
  <si>
    <t>NGZ segment 2 Pleegzorg</t>
  </si>
  <si>
    <t>Jeugdhulp verblijf (excl. beh)</t>
  </si>
  <si>
    <t>NGZ03</t>
  </si>
  <si>
    <t>NGZ segment 2 Gezinshuis</t>
  </si>
  <si>
    <t>NGZ04</t>
  </si>
  <si>
    <t>NGZ segment 2 Woonleefgroep</t>
  </si>
  <si>
    <t>NGZ05</t>
  </si>
  <si>
    <t>NGZ segment 2 Kamertraining</t>
  </si>
  <si>
    <t>NGZ06</t>
  </si>
  <si>
    <t>NGZ segment 2 Fasehuis</t>
  </si>
  <si>
    <t>NGZ07</t>
  </si>
  <si>
    <t>NGZ segment 3 Dagbegeleiding</t>
  </si>
  <si>
    <t>Dagbehandeling</t>
  </si>
  <si>
    <t>NGZ08</t>
  </si>
  <si>
    <t>NGZ segment 3 Respijtzorg</t>
  </si>
  <si>
    <t>NGZ09</t>
  </si>
  <si>
    <t>NGZ segment 3 Vervoer</t>
  </si>
  <si>
    <t>Vervoerdiensten</t>
  </si>
  <si>
    <t>NGZ10</t>
  </si>
  <si>
    <t xml:space="preserve">NGZ segment 4 GGZ Hoog specialistisch </t>
  </si>
  <si>
    <t>Jeugd-ggz</t>
  </si>
  <si>
    <t>NGZ11</t>
  </si>
  <si>
    <t xml:space="preserve">NGZ segment 4 GGZ specialistisch </t>
  </si>
  <si>
    <t>NGZ12</t>
  </si>
  <si>
    <t>NGZ segment 4 GGZ Begeleiding</t>
  </si>
  <si>
    <t>NGZ13</t>
  </si>
  <si>
    <t>NGZ segment 4 Medicatiecontrole</t>
  </si>
  <si>
    <t>NGZ14</t>
  </si>
  <si>
    <t>NGZ segment 4 JOH behandeling</t>
  </si>
  <si>
    <t>Jeugdhulp ambulant</t>
  </si>
  <si>
    <t>NGZ15</t>
  </si>
  <si>
    <t>NGZ segment 4 JOH begeleiding</t>
  </si>
  <si>
    <t>NGZ16</t>
  </si>
  <si>
    <t>NGZ segment 4 GHZ behandeling</t>
  </si>
  <si>
    <t>NGZ17</t>
  </si>
  <si>
    <t>NGZ segment 4 GHZ begeleiding</t>
  </si>
  <si>
    <t>NGZ18</t>
  </si>
  <si>
    <t>NGZ segment 4 Verzorging</t>
  </si>
  <si>
    <t>Persoonlijke verzorging</t>
  </si>
  <si>
    <t>NGZ19</t>
  </si>
  <si>
    <t>NGZ segment 4 Vaktherapie</t>
  </si>
  <si>
    <t>NGZ21</t>
  </si>
  <si>
    <t>NGZ Beschermd wonen</t>
  </si>
  <si>
    <t>NGZ22</t>
  </si>
  <si>
    <t>NGZ Dyslexie</t>
  </si>
  <si>
    <t>Minuten</t>
  </si>
  <si>
    <t>Uren</t>
  </si>
  <si>
    <t>Dagdelen</t>
  </si>
  <si>
    <t>Etmalen</t>
  </si>
  <si>
    <t>Jaar</t>
  </si>
  <si>
    <t>Stuks (output)</t>
  </si>
  <si>
    <t>Euros's</t>
  </si>
  <si>
    <t>Stuks (inspanning)</t>
  </si>
  <si>
    <t>ID gecontroleerd</t>
  </si>
  <si>
    <t>Gemeente woonplaatsbeginsel</t>
  </si>
  <si>
    <t>Naam verwijzer</t>
  </si>
  <si>
    <t>Toegang</t>
  </si>
  <si>
    <t>Rechtbank</t>
  </si>
  <si>
    <t>GI</t>
  </si>
  <si>
    <t>Type verwijzer</t>
  </si>
  <si>
    <t>Postcode en woonplaats</t>
  </si>
  <si>
    <t>Relatie tot jeugdige</t>
  </si>
  <si>
    <t>Moeder</t>
  </si>
  <si>
    <t>Vader</t>
  </si>
  <si>
    <t>Voogd</t>
  </si>
  <si>
    <t>Gezagsdrager 2</t>
  </si>
  <si>
    <t>Gezagsdrager 1</t>
  </si>
  <si>
    <t>Wijziging woonplaatsbeginsel</t>
  </si>
  <si>
    <t>Aanbod niet beschikbaar</t>
  </si>
  <si>
    <t>PGB is geen optie</t>
  </si>
  <si>
    <t>Is het RET geconsulteerd</t>
  </si>
  <si>
    <t>Reden NGZ</t>
  </si>
  <si>
    <t>Productcode</t>
  </si>
  <si>
    <t>Productomschrijving</t>
  </si>
  <si>
    <t>Begindatum</t>
  </si>
  <si>
    <t>Einddatum</t>
  </si>
  <si>
    <t>Naam jeugdhulpaanbieder</t>
  </si>
  <si>
    <t>Naam contactpersoon</t>
  </si>
  <si>
    <t>E-mailadres</t>
  </si>
  <si>
    <t>Telefoonnummer</t>
  </si>
  <si>
    <r>
      <t xml:space="preserve">Adres </t>
    </r>
    <r>
      <rPr>
        <i/>
        <sz val="11"/>
        <color theme="1"/>
        <rFont val="Calibri"/>
        <family val="2"/>
        <scheme val="minor"/>
      </rPr>
      <t>(straatnaam en huisnummer)</t>
    </r>
  </si>
  <si>
    <t>AGB-code (van de onderneming)</t>
  </si>
  <si>
    <t>IBAN rekeningnummer</t>
  </si>
  <si>
    <t>Mailadres financiële administratie</t>
  </si>
  <si>
    <t>Opmerkingen</t>
  </si>
  <si>
    <t>SKJ registratienummer</t>
  </si>
  <si>
    <t>BIG registratienummer</t>
  </si>
  <si>
    <t>Naam</t>
  </si>
  <si>
    <t>In te vullen door Regio Hart van Brabant</t>
  </si>
  <si>
    <t>Datum ontvangst formulier</t>
  </si>
  <si>
    <t>Bekend binnen HvB</t>
  </si>
  <si>
    <t>Toelichting NGZ</t>
  </si>
  <si>
    <t>Tarief per eenheid</t>
  </si>
  <si>
    <t>Eenheid</t>
  </si>
  <si>
    <t>Frequentie</t>
  </si>
  <si>
    <t>Volume</t>
  </si>
  <si>
    <t>Berekend tarief totaal duur</t>
  </si>
  <si>
    <t>Totaal duur</t>
  </si>
  <si>
    <t>Dag</t>
  </si>
  <si>
    <t>Maand</t>
  </si>
  <si>
    <t>Referentienummer aanbieder (indien bekend)</t>
  </si>
  <si>
    <t>Volume binnen looptijd</t>
  </si>
  <si>
    <t>Week</t>
  </si>
  <si>
    <t>Looptijd</t>
  </si>
  <si>
    <t xml:space="preserve">Bankbewijs meegestuurd </t>
  </si>
  <si>
    <t>Werkzaam bij</t>
  </si>
  <si>
    <t>ZMTW1</t>
  </si>
  <si>
    <t>NGZ oude inkoop maatwerk</t>
  </si>
  <si>
    <t>Ja</t>
  </si>
  <si>
    <t>Nee, stuur dan een bankbewijs mee</t>
  </si>
  <si>
    <t>Verwijzer</t>
  </si>
  <si>
    <t>Jeugdreclassering</t>
  </si>
  <si>
    <t>Voogdij: outputgericht</t>
  </si>
  <si>
    <t>Jeugdbescherming</t>
  </si>
  <si>
    <t>Formule product 1</t>
  </si>
  <si>
    <t>Formule product 2</t>
  </si>
  <si>
    <t>Jeugdreclassering: outputgericht landelijk werkende GI's</t>
  </si>
  <si>
    <t xml:space="preserve">Ondertoezichtstelling </t>
  </si>
  <si>
    <t>48B10</t>
  </si>
  <si>
    <t>48B11</t>
  </si>
  <si>
    <t>47B10</t>
  </si>
  <si>
    <r>
      <t>Dit formulier gebruik je als je zorg wilt inzetten van een niet-gecontracteerde jeugdhulpaanbieder of van een jeugdhulpaanbieder die wel gecontracteerd is, maar niet voor het gewenste product. Lees eerst de website over NGZ op www.zorginregiohartvanbrabant.nl voor meer informatie over NGZ binnen de regio Hart van Brabant (HvB).
Formulier ingevuld? Stuur dan een e-mail naar inkoopjeugdhvb@tilburg.nl met in het onderwerp NGZ aanvraag (naam zorgaanbieder) (naam jeugdige) voor een zo snel mogelijk verwerking.</t>
    </r>
    <r>
      <rPr>
        <b/>
        <sz val="11"/>
        <color theme="1"/>
        <rFont val="Calibri"/>
        <family val="2"/>
        <scheme val="minor"/>
      </rPr>
      <t xml:space="preserve"> 
Let op: alle blauwe velden moeten in ieder geval gevuld zijn om de NGZ aanvraag in behandeling te kunnen nemen</t>
    </r>
  </si>
  <si>
    <t>Vul onderbouwing in</t>
  </si>
  <si>
    <t>NGZ Overig</t>
  </si>
  <si>
    <t>Maatregel overig</t>
  </si>
  <si>
    <t>Onderbouwing  looptijd, omvang en tarief</t>
  </si>
  <si>
    <t xml:space="preserve">Onderbouwing  looptijd, omvang en tarief
</t>
  </si>
  <si>
    <t>NGZ Product jeugdhulp 2</t>
  </si>
  <si>
    <t>Gecontracteerd in andere regio's, namelijk</t>
  </si>
  <si>
    <t>Kvk-nummer, uittreksel meesturen</t>
  </si>
  <si>
    <t>NGZ Product jeugdhulp 1</t>
  </si>
  <si>
    <t>Website zorgaanbieder</t>
  </si>
  <si>
    <t>Gecontracteerd voor WLZ, ZVW,Wmo</t>
  </si>
  <si>
    <t>Ja, stuur akkoord mee als bijlage</t>
  </si>
  <si>
    <t>Nee, aanvraag kan niet in behandeling genomen worden</t>
  </si>
  <si>
    <t>Verantwoordelijke gemeente akkoord met tarief?</t>
  </si>
  <si>
    <t>Ja, vul advies RET hieronder in</t>
  </si>
  <si>
    <t>Nee, geef hieronder aan waarom het RET niet is geconsulteerd</t>
  </si>
  <si>
    <t>Toelichting RET geconsulteerd</t>
  </si>
  <si>
    <t>Anders, vul hieronder toelichting reden NGZ</t>
  </si>
  <si>
    <t>Toelichting reden NGZ anders</t>
  </si>
  <si>
    <t>Welke gecontracteerde aanbieders zijn benaderd?</t>
  </si>
  <si>
    <t>Waarom kan de gecontracteerd aanbieder de zorg niet leveren?</t>
  </si>
  <si>
    <t xml:space="preserve">Is onderaannemerschap bij een gecontracteerde aanbieder besproken? </t>
  </si>
  <si>
    <t>Welke personen zijn betrokken bij deze NGZ-aanvraag vanuit gemeente?</t>
  </si>
  <si>
    <t>Mailadres</t>
  </si>
  <si>
    <t>Voorwaarden zoals vermeld op de website</t>
  </si>
  <si>
    <r>
      <rPr>
        <sz val="11"/>
        <color theme="1"/>
        <rFont val="Calibri"/>
        <family val="2"/>
        <scheme val="minor"/>
      </rPr>
      <t>Onderbouwing NGZ, looptijd, omvang en tarief</t>
    </r>
    <r>
      <rPr>
        <i/>
        <sz val="10"/>
        <color theme="1"/>
        <rFont val="Calibri"/>
        <family val="2"/>
        <scheme val="minor"/>
      </rPr>
      <t xml:space="preserve">
* Een maatregel wordt toegekend in stuks (output) per maand en niet in euro's totaal duur. 
* Tarieven zijn conform de landelijke basistarieven 2024
</t>
    </r>
  </si>
  <si>
    <r>
      <t xml:space="preserve">Aangevraagde jeugdhulp
</t>
    </r>
    <r>
      <rPr>
        <sz val="11"/>
        <color theme="0"/>
        <rFont val="Calibri"/>
        <family val="2"/>
        <scheme val="minor"/>
      </rPr>
      <t>Selecteer de juiste productomschrijving, eenheid en frequentie en vul de overige verplichte velden in</t>
    </r>
    <r>
      <rPr>
        <i/>
        <sz val="11"/>
        <color theme="0"/>
        <rFont val="Calibri"/>
        <family val="2"/>
        <scheme val="minor"/>
      </rPr>
      <t xml:space="preserve">. 
</t>
    </r>
    <r>
      <rPr>
        <i/>
        <sz val="10"/>
        <color theme="0"/>
        <rFont val="Calibri"/>
        <family val="2"/>
        <scheme val="minor"/>
      </rPr>
      <t>* Het totale budget binnen de periode wordt dan automatisch berekend.  Vanaf 2023 wordt alle NGZ zorg toegewezen op nieuwe NGZ producten met een omvang in euro's totaal duur beschikking. 
*  Een maatregel wordt aangevraagd onder het kopje Jeugdbeschermings- en jeugdreclasseringsmaatregel en niet onder product jeugdhulp</t>
    </r>
  </si>
  <si>
    <t>Jeugdbeschermings- en jeugdreclasseringsmaatregel bij niet gecontracteerde Gercertificeerde instelling</t>
  </si>
  <si>
    <r>
      <t xml:space="preserve">Motivatie van de aanvraag
</t>
    </r>
    <r>
      <rPr>
        <i/>
        <sz val="10"/>
        <color theme="0"/>
        <rFont val="Calibri"/>
        <family val="2"/>
        <scheme val="minor"/>
      </rPr>
      <t>Licht toe waarom de inzet van NGZ noodzakelijk is en welke stappen gezet zijn conform het beoordelingskader. Wie is bij de afweging om NGZ in te zetten betrokken, bijv. leidinggevende, collega, kwaliteitsmedewerkers, contractmanagers of regionaal expertiseteam (RET)? Wat zijn hun bevindingen/adviezen?</t>
    </r>
    <r>
      <rPr>
        <b/>
        <sz val="10"/>
        <color theme="0"/>
        <rFont val="Calibri"/>
        <family val="2"/>
        <scheme val="minor"/>
      </rPr>
      <t xml:space="preserve"> </t>
    </r>
  </si>
  <si>
    <r>
      <t xml:space="preserve">Gegevens gezagsdragers (ouder(s)/voogd)
</t>
    </r>
    <r>
      <rPr>
        <i/>
        <sz val="10"/>
        <color theme="0"/>
        <rFont val="Calibri"/>
        <family val="2"/>
        <scheme val="minor"/>
      </rPr>
      <t>Let op!: Indien gezaghebbende ouders ieder op een ander adres wonen dan beide gegevens invullen. Er moet minimaal één gezagsdrager ingevuld zijn</t>
    </r>
  </si>
  <si>
    <r>
      <t xml:space="preserve">Contactgegevens aanvrager
</t>
    </r>
    <r>
      <rPr>
        <i/>
        <sz val="10"/>
        <color theme="0"/>
        <rFont val="Calibri"/>
        <family val="2"/>
        <scheme val="minor"/>
      </rPr>
      <t>Gegevens contactpersoon van de Toegang of GI</t>
    </r>
  </si>
  <si>
    <r>
      <t xml:space="preserve">Gegevens jeugdhulpaanbieder
</t>
    </r>
    <r>
      <rPr>
        <sz val="11"/>
        <color theme="0"/>
        <rFont val="Calibri"/>
        <family val="2"/>
        <scheme val="minor"/>
      </rPr>
      <t>Als u niet geregistreerd (AGB/SKJ/BIG) bent, kunt u hier bij opmerking uitleggen waarom een registratie voor de door u te leveren jeugdhulp niet noodzakelijk is.</t>
    </r>
  </si>
  <si>
    <t>Gaat de jeugdhulpaanbieder akkoord met de NGZ uitvoeringsvoorwaarden?</t>
  </si>
  <si>
    <t>Gaat de jeugdhulpaanbieder akkoord met het declaratie- en administratieprotocol?</t>
  </si>
  <si>
    <t>Gaat de jeugdhulpaanbieder akkoord met de VNG inkoopvoorwaarden?</t>
  </si>
  <si>
    <t>Kan de jeugdhulpaanbieder via het berichtenverkeer een toewijzing ontvangen (iJW301)?</t>
  </si>
  <si>
    <t>Kan de jeugdhulpaanbieder via het berichtenverkeer regieberichten sturen (iJW305 en iJW307)?</t>
  </si>
  <si>
    <t>Kan de jeugdhulpaanbieder via het berichtenverkeer declaraties sturen (iJW323)?</t>
  </si>
  <si>
    <t>Versie oktober 2024</t>
  </si>
  <si>
    <t>Gaat de jeugdhulpaanbieder akkoord met uitvoeringsvoorwaarden Gezinshuizen?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</si>
</sst>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quot;\ * #,##0.00_ ;_ &quot;€&quot;\ * \-#,##0.00_ ;_ &quot;€&quot;\ * &quot;-&quot;??_ ;_ @_ "/>
    <numFmt numFmtId="164" formatCode="&quot;€&quot;\ #,##0.00"/>
  </numFmts>
  <fonts count="1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i/>
      <sz val="11"/>
      <color theme="0"/>
      <name val="Calibri"/>
      <family val="2"/>
      <scheme val="minor"/>
    </font>
    <font>
      <i/>
      <sz val="11"/>
      <color theme="1"/>
      <name val="Calibri"/>
      <family val="2"/>
      <scheme val="minor"/>
    </font>
    <font>
      <b/>
      <sz val="20"/>
      <color theme="0"/>
      <name val="Calibri"/>
      <family val="2"/>
      <scheme val="minor"/>
    </font>
    <font>
      <i/>
      <sz val="11"/>
      <color rgb="FF002060"/>
      <name val="Calibri"/>
      <family val="2"/>
      <scheme val="minor"/>
    </font>
    <font>
      <sz val="11"/>
      <name val="Calibri"/>
      <family val="2"/>
      <scheme val="minor"/>
    </font>
    <font>
      <i/>
      <sz val="10"/>
      <color theme="1"/>
      <name val="Calibri"/>
      <family val="2"/>
      <scheme val="minor"/>
    </font>
    <font>
      <sz val="10"/>
      <color theme="1"/>
      <name val="Calibri"/>
      <family val="2"/>
    </font>
    <font>
      <b/>
      <sz val="9"/>
      <color indexed="81"/>
      <name val="Tahoma"/>
      <charset val="1"/>
    </font>
    <font>
      <i/>
      <sz val="10"/>
      <color theme="0"/>
      <name val="Calibri"/>
      <family val="2"/>
      <scheme val="minor"/>
    </font>
    <font>
      <b/>
      <sz val="10"/>
      <color theme="0"/>
      <name val="Calibri"/>
      <family val="2"/>
      <scheme val="minor"/>
    </font>
    <font>
      <b/>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E62282"/>
        <bgColor indexed="64"/>
      </patternFill>
    </fill>
    <fill>
      <patternFill patternType="solid">
        <fgColor theme="2" tint="-9.9978637043366805E-2"/>
        <bgColor indexed="64"/>
      </patternFill>
    </fill>
    <fill>
      <patternFill patternType="solid">
        <fgColor theme="6" tint="0.79998168889431442"/>
        <bgColor indexed="64"/>
      </patternFill>
    </fill>
  </fills>
  <borders count="17">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s>
  <cellStyleXfs count="2">
    <xf numFmtId="0" fontId="0" fillId="0" borderId="0"/>
    <xf numFmtId="44" fontId="1" fillId="0" borderId="0" applyFont="0" applyFill="0" applyBorder="0" applyAlignment="0" applyProtection="0"/>
  </cellStyleXfs>
  <cellXfs count="85">
    <xf numFmtId="0" fontId="0" fillId="0" borderId="0" xfId="0"/>
    <xf numFmtId="0" fontId="0" fillId="0" borderId="3" xfId="0" applyBorder="1"/>
    <xf numFmtId="0" fontId="0" fillId="0" borderId="0" xfId="0" applyAlignment="1">
      <alignment horizontal="left" vertical="center"/>
    </xf>
    <xf numFmtId="0" fontId="0" fillId="0" borderId="0" xfId="0" applyAlignment="1">
      <alignment horizontal="left"/>
    </xf>
    <xf numFmtId="44" fontId="0" fillId="0" borderId="0" xfId="1" applyFont="1" applyAlignment="1">
      <alignment horizontal="left"/>
    </xf>
    <xf numFmtId="0" fontId="0" fillId="0" borderId="1" xfId="0" applyBorder="1"/>
    <xf numFmtId="0" fontId="0" fillId="0" borderId="2" xfId="0" applyBorder="1"/>
    <xf numFmtId="0" fontId="0" fillId="0" borderId="7" xfId="0" applyBorder="1"/>
    <xf numFmtId="0" fontId="0" fillId="0" borderId="7" xfId="0" applyBorder="1" applyAlignment="1" applyProtection="1">
      <alignment vertical="top"/>
      <protection hidden="1"/>
    </xf>
    <xf numFmtId="0" fontId="0" fillId="0" borderId="8" xfId="0" applyBorder="1"/>
    <xf numFmtId="0" fontId="0" fillId="2" borderId="8" xfId="0" applyFill="1" applyBorder="1"/>
    <xf numFmtId="0" fontId="0" fillId="2" borderId="0" xfId="0" applyFill="1"/>
    <xf numFmtId="0" fontId="0" fillId="0" borderId="7" xfId="0" applyBorder="1" applyProtection="1">
      <protection locked="0"/>
    </xf>
    <xf numFmtId="0" fontId="0" fillId="0" borderId="7" xfId="0" applyFill="1" applyBorder="1"/>
    <xf numFmtId="0" fontId="8" fillId="2" borderId="14" xfId="0" applyFont="1" applyFill="1" applyBorder="1" applyProtection="1">
      <protection hidden="1"/>
    </xf>
    <xf numFmtId="0" fontId="0" fillId="2" borderId="13" xfId="0" applyFill="1" applyBorder="1" applyProtection="1">
      <protection hidden="1"/>
    </xf>
    <xf numFmtId="0" fontId="0" fillId="2" borderId="11" xfId="0" applyFill="1" applyBorder="1" applyProtection="1">
      <protection hidden="1"/>
    </xf>
    <xf numFmtId="0" fontId="7" fillId="3" borderId="6" xfId="0" applyFont="1" applyFill="1" applyBorder="1"/>
    <xf numFmtId="0" fontId="7" fillId="3" borderId="4" xfId="0" applyFont="1" applyFill="1" applyBorder="1"/>
    <xf numFmtId="0" fontId="7" fillId="3" borderId="5" xfId="0" applyFont="1" applyFill="1" applyBorder="1"/>
    <xf numFmtId="0" fontId="9" fillId="0" borderId="0" xfId="0" applyFont="1"/>
    <xf numFmtId="14" fontId="9" fillId="0" borderId="0" xfId="0" applyNumberFormat="1" applyFont="1" applyProtection="1">
      <protection locked="0"/>
    </xf>
    <xf numFmtId="0" fontId="9" fillId="0" borderId="0" xfId="0" applyFont="1" applyAlignment="1" applyProtection="1">
      <alignment wrapText="1"/>
      <protection locked="0"/>
    </xf>
    <xf numFmtId="0" fontId="9" fillId="0" borderId="0" xfId="0" applyFont="1" applyProtection="1">
      <protection locked="0"/>
    </xf>
    <xf numFmtId="0" fontId="0" fillId="0" borderId="7" xfId="0" applyBorder="1" applyAlignment="1" applyProtection="1">
      <alignment horizontal="center"/>
      <protection locked="0"/>
    </xf>
    <xf numFmtId="0" fontId="0" fillId="0" borderId="0" xfId="0" applyBorder="1"/>
    <xf numFmtId="0" fontId="0" fillId="0" borderId="0" xfId="0" applyBorder="1" applyAlignment="1" applyProtection="1">
      <alignment horizontal="center"/>
      <protection locked="0"/>
    </xf>
    <xf numFmtId="0" fontId="6" fillId="2" borderId="15" xfId="0" applyFont="1" applyFill="1" applyBorder="1" applyAlignment="1">
      <alignment horizontal="center" vertical="top" wrapText="1"/>
    </xf>
    <xf numFmtId="0" fontId="11" fillId="0" borderId="9" xfId="0" applyFont="1" applyBorder="1" applyAlignment="1">
      <alignment vertical="center"/>
    </xf>
    <xf numFmtId="0" fontId="0" fillId="0" borderId="0" xfId="0" applyFill="1" applyBorder="1" applyAlignment="1">
      <alignment horizontal="left"/>
    </xf>
    <xf numFmtId="44" fontId="1" fillId="0" borderId="7" xfId="1" applyFont="1" applyFill="1" applyBorder="1" applyAlignment="1">
      <alignment horizontal="center"/>
    </xf>
    <xf numFmtId="0" fontId="10" fillId="0" borderId="7" xfId="0" applyFont="1" applyBorder="1" applyAlignment="1">
      <alignment horizontal="left" vertical="top" wrapText="1"/>
    </xf>
    <xf numFmtId="0" fontId="0" fillId="0" borderId="7" xfId="0" applyFont="1" applyBorder="1" applyAlignment="1">
      <alignment horizontal="left" vertical="top" wrapText="1"/>
    </xf>
    <xf numFmtId="0" fontId="0" fillId="0" borderId="0" xfId="0" applyFill="1" applyBorder="1"/>
    <xf numFmtId="0" fontId="0" fillId="0" borderId="7" xfId="0" applyBorder="1" applyAlignment="1">
      <alignment wrapText="1"/>
    </xf>
    <xf numFmtId="0" fontId="0" fillId="0" borderId="0" xfId="0" applyFill="1"/>
    <xf numFmtId="0" fontId="0" fillId="0" borderId="7" xfId="0" applyBorder="1" applyAlignment="1" applyProtection="1">
      <alignment vertical="top" wrapText="1"/>
      <protection hidden="1"/>
    </xf>
    <xf numFmtId="0" fontId="0" fillId="4" borderId="7" xfId="0" applyFont="1" applyFill="1" applyBorder="1" applyAlignment="1" applyProtection="1">
      <alignment vertical="top" wrapText="1"/>
      <protection hidden="1"/>
    </xf>
    <xf numFmtId="0" fontId="10" fillId="2" borderId="9" xfId="0" applyFont="1" applyFill="1" applyBorder="1" applyAlignment="1">
      <alignment horizontal="left" vertical="top" wrapText="1"/>
    </xf>
    <xf numFmtId="0" fontId="15" fillId="0" borderId="0" xfId="0" applyFont="1"/>
    <xf numFmtId="0" fontId="0" fillId="0" borderId="6" xfId="0" applyBorder="1" applyAlignment="1" applyProtection="1">
      <alignment horizontal="left" vertical="top" wrapText="1"/>
    </xf>
    <xf numFmtId="0" fontId="0" fillId="0" borderId="4" xfId="0" applyBorder="1" applyAlignment="1" applyProtection="1">
      <alignment horizontal="left" vertical="top" wrapText="1"/>
    </xf>
    <xf numFmtId="0" fontId="0" fillId="0" borderId="5" xfId="0" applyBorder="1" applyAlignment="1" applyProtection="1">
      <alignment horizontal="left" vertical="top" wrapText="1"/>
    </xf>
    <xf numFmtId="0" fontId="2" fillId="3" borderId="6" xfId="0" applyFont="1" applyFill="1" applyBorder="1" applyAlignment="1">
      <alignment horizontal="left" wrapText="1"/>
    </xf>
    <xf numFmtId="0" fontId="2" fillId="3" borderId="4" xfId="0" applyFont="1" applyFill="1" applyBorder="1" applyAlignment="1">
      <alignment horizontal="left" wrapText="1"/>
    </xf>
    <xf numFmtId="0" fontId="2" fillId="3" borderId="5" xfId="0" applyFont="1" applyFill="1" applyBorder="1" applyAlignment="1">
      <alignment horizontal="left" wrapText="1"/>
    </xf>
    <xf numFmtId="0" fontId="2" fillId="3" borderId="6"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3" borderId="5" xfId="0" applyFont="1" applyFill="1" applyBorder="1" applyAlignment="1">
      <alignment horizontal="left" vertical="top" wrapText="1"/>
    </xf>
    <xf numFmtId="0" fontId="0" fillId="2" borderId="6" xfId="0" applyFill="1" applyBorder="1" applyAlignment="1" applyProtection="1">
      <alignment horizontal="left" vertical="top" wrapText="1"/>
      <protection hidden="1"/>
    </xf>
    <xf numFmtId="0" fontId="0" fillId="2" borderId="5" xfId="0" applyFill="1" applyBorder="1" applyAlignment="1" applyProtection="1">
      <alignment horizontal="left" vertical="top" wrapText="1"/>
      <protection hidden="1"/>
    </xf>
    <xf numFmtId="0" fontId="0" fillId="0" borderId="7" xfId="0" applyBorder="1" applyAlignment="1" applyProtection="1">
      <alignment horizontal="center"/>
      <protection locked="0"/>
    </xf>
    <xf numFmtId="0" fontId="2" fillId="3" borderId="6" xfId="0" applyFont="1" applyFill="1" applyBorder="1" applyAlignment="1">
      <alignment horizontal="left"/>
    </xf>
    <xf numFmtId="0" fontId="2" fillId="3" borderId="4" xfId="0" applyFont="1" applyFill="1" applyBorder="1" applyAlignment="1">
      <alignment horizontal="left"/>
    </xf>
    <xf numFmtId="0" fontId="2" fillId="3" borderId="5" xfId="0" applyFont="1" applyFill="1" applyBorder="1" applyAlignment="1">
      <alignment horizontal="left"/>
    </xf>
    <xf numFmtId="164" fontId="0" fillId="4" borderId="6" xfId="0" applyNumberFormat="1" applyFill="1" applyBorder="1" applyAlignment="1" applyProtection="1">
      <alignment horizontal="center"/>
      <protection hidden="1"/>
    </xf>
    <xf numFmtId="164" fontId="0" fillId="4" borderId="5" xfId="0" applyNumberFormat="1" applyFill="1" applyBorder="1" applyAlignment="1" applyProtection="1">
      <alignment horizontal="center"/>
      <protection hidden="1"/>
    </xf>
    <xf numFmtId="0" fontId="0" fillId="0" borderId="7" xfId="0" applyBorder="1" applyAlignment="1" applyProtection="1">
      <alignment horizontal="center" wrapText="1"/>
      <protection locked="0"/>
    </xf>
    <xf numFmtId="0" fontId="0" fillId="4" borderId="7" xfId="0" applyFill="1" applyBorder="1" applyAlignment="1" applyProtection="1">
      <alignment horizontal="center"/>
      <protection hidden="1"/>
    </xf>
    <xf numFmtId="0" fontId="0" fillId="0" borderId="6" xfId="0" applyBorder="1" applyAlignment="1">
      <alignment horizontal="left"/>
    </xf>
    <xf numFmtId="0" fontId="0" fillId="0" borderId="5" xfId="0" applyBorder="1" applyAlignment="1">
      <alignment horizontal="left"/>
    </xf>
    <xf numFmtId="0" fontId="2" fillId="3" borderId="7" xfId="0" applyFont="1" applyFill="1" applyBorder="1" applyAlignment="1">
      <alignment horizontal="left" wrapText="1"/>
    </xf>
    <xf numFmtId="0" fontId="0" fillId="0" borderId="7" xfId="0" applyBorder="1" applyAlignment="1" applyProtection="1">
      <alignment horizontal="center"/>
      <protection locked="0" hidden="1"/>
    </xf>
    <xf numFmtId="14" fontId="0" fillId="0" borderId="7" xfId="0" applyNumberFormat="1" applyBorder="1" applyAlignment="1" applyProtection="1">
      <alignment horizontal="center"/>
      <protection locked="0"/>
    </xf>
    <xf numFmtId="0" fontId="2" fillId="3" borderId="7" xfId="0" applyFont="1" applyFill="1" applyBorder="1" applyAlignment="1">
      <alignment horizontal="left" vertical="top" wrapText="1"/>
    </xf>
    <xf numFmtId="0" fontId="6" fillId="4" borderId="6" xfId="0" applyFont="1" applyFill="1" applyBorder="1" applyAlignment="1" applyProtection="1">
      <alignment horizontal="center" vertical="top" wrapText="1"/>
      <protection locked="0" hidden="1"/>
    </xf>
    <xf numFmtId="0" fontId="6" fillId="4" borderId="5" xfId="0" applyFont="1" applyFill="1" applyBorder="1" applyAlignment="1" applyProtection="1">
      <alignment horizontal="center" vertical="top" wrapText="1"/>
      <protection locked="0" hidden="1"/>
    </xf>
    <xf numFmtId="0" fontId="0" fillId="4" borderId="7" xfId="0" applyFill="1" applyBorder="1" applyAlignment="1">
      <alignment horizontal="center"/>
    </xf>
    <xf numFmtId="0" fontId="0" fillId="0" borderId="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8" xfId="0" applyBorder="1" applyAlignment="1" applyProtection="1">
      <alignment horizontal="center"/>
      <protection locked="0"/>
    </xf>
    <xf numFmtId="164" fontId="0" fillId="4" borderId="7" xfId="0" applyNumberFormat="1" applyFill="1" applyBorder="1" applyAlignment="1" applyProtection="1">
      <alignment horizontal="center"/>
      <protection hidden="1"/>
    </xf>
    <xf numFmtId="0" fontId="2" fillId="3" borderId="9" xfId="0" applyFont="1" applyFill="1" applyBorder="1" applyAlignment="1">
      <alignment horizontal="left" wrapText="1"/>
    </xf>
    <xf numFmtId="0" fontId="0" fillId="0" borderId="12" xfId="0" applyBorder="1" applyAlignment="1" applyProtection="1">
      <alignment horizontal="center" wrapText="1"/>
      <protection locked="0"/>
    </xf>
    <xf numFmtId="0" fontId="0" fillId="0" borderId="10" xfId="0" applyBorder="1" applyAlignment="1" applyProtection="1">
      <alignment horizontal="center" wrapText="1"/>
      <protection locked="0"/>
    </xf>
    <xf numFmtId="0" fontId="0" fillId="0" borderId="0" xfId="0" applyBorder="1" applyAlignment="1" applyProtection="1">
      <alignment horizontal="center" wrapText="1"/>
      <protection locked="0"/>
    </xf>
    <xf numFmtId="0" fontId="0" fillId="0" borderId="16" xfId="0" applyBorder="1" applyAlignment="1" applyProtection="1">
      <alignment horizontal="center" wrapText="1"/>
      <protection locked="0"/>
    </xf>
    <xf numFmtId="0" fontId="0" fillId="0" borderId="13" xfId="0" applyBorder="1" applyAlignment="1" applyProtection="1">
      <alignment horizontal="center" wrapText="1"/>
      <protection locked="0"/>
    </xf>
    <xf numFmtId="0" fontId="0" fillId="0" borderId="11" xfId="0" applyBorder="1" applyAlignment="1" applyProtection="1">
      <alignment horizontal="center" wrapText="1"/>
      <protection locked="0"/>
    </xf>
    <xf numFmtId="0" fontId="0" fillId="0" borderId="7" xfId="0" applyBorder="1" applyAlignment="1" applyProtection="1">
      <alignment horizontal="left"/>
      <protection locked="0"/>
    </xf>
    <xf numFmtId="164" fontId="0" fillId="0" borderId="7" xfId="0" applyNumberFormat="1" applyFill="1" applyBorder="1" applyAlignment="1" applyProtection="1">
      <alignment horizontal="center"/>
      <protection locked="0"/>
    </xf>
    <xf numFmtId="164" fontId="0" fillId="0" borderId="7" xfId="0" applyNumberFormat="1" applyBorder="1" applyAlignment="1" applyProtection="1">
      <alignment horizontal="center"/>
      <protection locked="0"/>
    </xf>
    <xf numFmtId="0" fontId="3" fillId="5" borderId="6" xfId="0" applyFont="1" applyFill="1" applyBorder="1" applyAlignment="1" applyProtection="1">
      <alignment horizontal="left" vertical="top"/>
      <protection hidden="1"/>
    </xf>
    <xf numFmtId="0" fontId="3" fillId="5" borderId="4" xfId="0" applyFont="1" applyFill="1" applyBorder="1" applyAlignment="1" applyProtection="1">
      <alignment horizontal="left" vertical="top"/>
      <protection hidden="1"/>
    </xf>
    <xf numFmtId="0" fontId="3" fillId="5" borderId="5" xfId="0" applyFont="1" applyFill="1" applyBorder="1" applyAlignment="1" applyProtection="1">
      <alignment horizontal="left" vertical="top"/>
      <protection hidden="1"/>
    </xf>
  </cellXfs>
  <cellStyles count="2">
    <cellStyle name="Standaard" xfId="0" builtinId="0"/>
    <cellStyle name="Valuta" xfId="1" builtinId="4"/>
  </cellStyles>
  <dxfs count="12">
    <dxf>
      <fill>
        <patternFill>
          <bgColor rgb="FF0070C0"/>
        </patternFill>
      </fill>
    </dxf>
    <dxf>
      <fill>
        <patternFill patternType="solid">
          <bgColor theme="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s>
  <tableStyles count="0" defaultTableStyle="TableStyleMedium2" defaultPivotStyle="PivotStyleLight16"/>
  <colors>
    <mruColors>
      <color rgb="FFE622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F49DF-2C24-4104-850B-DBBA27B8E869}">
  <dimension ref="A1:E119"/>
  <sheetViews>
    <sheetView showGridLines="0" tabSelected="1" topLeftCell="A32" zoomScaleNormal="100" workbookViewId="0">
      <selection activeCell="C63" sqref="C63:D63"/>
    </sheetView>
  </sheetViews>
  <sheetFormatPr defaultColWidth="0" defaultRowHeight="14.4" zeroHeight="1" x14ac:dyDescent="0.3"/>
  <cols>
    <col min="1" max="1" width="2.88671875" style="11" customWidth="1"/>
    <col min="2" max="2" width="58.33203125" customWidth="1"/>
    <col min="3" max="3" width="28.6640625" customWidth="1"/>
    <col min="4" max="4" width="8.88671875" customWidth="1"/>
    <col min="5" max="5" width="3.33203125" style="25" customWidth="1"/>
    <col min="6" max="16384" width="8.88671875" hidden="1"/>
  </cols>
  <sheetData>
    <row r="1" spans="2:4" x14ac:dyDescent="0.3"/>
    <row r="2" spans="2:4" ht="25.8" x14ac:dyDescent="0.5">
      <c r="B2" s="17" t="s">
        <v>0</v>
      </c>
      <c r="C2" s="18"/>
      <c r="D2" s="19"/>
    </row>
    <row r="3" spans="2:4" x14ac:dyDescent="0.3">
      <c r="B3" s="14" t="s">
        <v>184</v>
      </c>
      <c r="C3" s="15"/>
      <c r="D3" s="16"/>
    </row>
    <row r="4" spans="2:4" ht="123" customHeight="1" x14ac:dyDescent="0.3">
      <c r="B4" s="40" t="s">
        <v>145</v>
      </c>
      <c r="C4" s="41"/>
      <c r="D4" s="42"/>
    </row>
    <row r="5" spans="2:4" x14ac:dyDescent="0.3">
      <c r="B5" s="11"/>
      <c r="C5" s="11"/>
      <c r="D5" s="11"/>
    </row>
    <row r="6" spans="2:4" x14ac:dyDescent="0.3">
      <c r="B6" s="52" t="s">
        <v>1</v>
      </c>
      <c r="C6" s="53"/>
      <c r="D6" s="54"/>
    </row>
    <row r="7" spans="2:4" x14ac:dyDescent="0.3">
      <c r="B7" s="8" t="s">
        <v>2</v>
      </c>
      <c r="C7" s="51"/>
      <c r="D7" s="51"/>
    </row>
    <row r="8" spans="2:4" x14ac:dyDescent="0.3">
      <c r="B8" s="8" t="s">
        <v>3</v>
      </c>
      <c r="C8" s="51"/>
      <c r="D8" s="51"/>
    </row>
    <row r="9" spans="2:4" x14ac:dyDescent="0.3">
      <c r="B9" s="8" t="s">
        <v>4</v>
      </c>
      <c r="C9" s="51"/>
      <c r="D9" s="51"/>
    </row>
    <row r="10" spans="2:4" x14ac:dyDescent="0.3">
      <c r="B10" s="8" t="s">
        <v>77</v>
      </c>
      <c r="C10" s="51"/>
      <c r="D10" s="51"/>
    </row>
    <row r="11" spans="2:4" x14ac:dyDescent="0.3">
      <c r="B11" s="7" t="s">
        <v>104</v>
      </c>
      <c r="C11" s="51"/>
      <c r="D11" s="51"/>
    </row>
    <row r="12" spans="2:4" x14ac:dyDescent="0.3">
      <c r="B12" s="8" t="s">
        <v>84</v>
      </c>
      <c r="C12" s="51"/>
      <c r="D12" s="51"/>
    </row>
    <row r="13" spans="2:4" x14ac:dyDescent="0.3">
      <c r="B13" s="8" t="s">
        <v>78</v>
      </c>
      <c r="C13" s="51"/>
      <c r="D13" s="51"/>
    </row>
    <row r="14" spans="2:4" x14ac:dyDescent="0.3">
      <c r="B14" s="52" t="s">
        <v>134</v>
      </c>
      <c r="C14" s="53"/>
      <c r="D14" s="54"/>
    </row>
    <row r="15" spans="2:4" x14ac:dyDescent="0.3">
      <c r="B15" s="8" t="s">
        <v>83</v>
      </c>
      <c r="C15" s="51"/>
      <c r="D15" s="51"/>
    </row>
    <row r="16" spans="2:4" x14ac:dyDescent="0.3">
      <c r="B16" s="8" t="s">
        <v>79</v>
      </c>
      <c r="C16" s="51"/>
      <c r="D16" s="51"/>
    </row>
    <row r="17" spans="2:4" ht="28.2" customHeight="1" x14ac:dyDescent="0.3">
      <c r="B17" s="61" t="s">
        <v>176</v>
      </c>
      <c r="C17" s="61"/>
      <c r="D17" s="61"/>
    </row>
    <row r="18" spans="2:4" x14ac:dyDescent="0.3">
      <c r="B18" s="7" t="s">
        <v>111</v>
      </c>
      <c r="C18" s="51"/>
      <c r="D18" s="51"/>
    </row>
    <row r="19" spans="2:4" x14ac:dyDescent="0.3">
      <c r="B19" s="7" t="s">
        <v>102</v>
      </c>
      <c r="C19" s="51"/>
      <c r="D19" s="51"/>
    </row>
    <row r="20" spans="2:4" ht="15" customHeight="1" x14ac:dyDescent="0.3">
      <c r="B20" s="7" t="s">
        <v>103</v>
      </c>
      <c r="C20" s="51"/>
      <c r="D20" s="51"/>
    </row>
    <row r="21" spans="2:4" ht="15" customHeight="1" x14ac:dyDescent="0.3">
      <c r="B21" s="7" t="s">
        <v>129</v>
      </c>
      <c r="C21" s="51"/>
      <c r="D21" s="51"/>
    </row>
    <row r="22" spans="2:4" ht="42" customHeight="1" x14ac:dyDescent="0.3">
      <c r="B22" s="43" t="s">
        <v>175</v>
      </c>
      <c r="C22" s="44"/>
      <c r="D22" s="45"/>
    </row>
    <row r="23" spans="2:4" x14ac:dyDescent="0.3">
      <c r="B23" s="82" t="s">
        <v>90</v>
      </c>
      <c r="C23" s="83"/>
      <c r="D23" s="84"/>
    </row>
    <row r="24" spans="2:4" x14ac:dyDescent="0.3">
      <c r="B24" s="8" t="s">
        <v>2</v>
      </c>
      <c r="C24" s="51"/>
      <c r="D24" s="51"/>
    </row>
    <row r="25" spans="2:4" x14ac:dyDescent="0.3">
      <c r="B25" s="8" t="s">
        <v>85</v>
      </c>
      <c r="C25" s="51"/>
      <c r="D25" s="51"/>
    </row>
    <row r="26" spans="2:4" x14ac:dyDescent="0.3">
      <c r="B26" s="8" t="s">
        <v>3</v>
      </c>
      <c r="C26" s="51"/>
      <c r="D26" s="51"/>
    </row>
    <row r="27" spans="2:4" x14ac:dyDescent="0.3">
      <c r="B27" s="8" t="s">
        <v>4</v>
      </c>
      <c r="C27" s="51"/>
      <c r="D27" s="51"/>
    </row>
    <row r="28" spans="2:4" x14ac:dyDescent="0.3">
      <c r="B28" s="7" t="s">
        <v>104</v>
      </c>
      <c r="C28" s="51"/>
      <c r="D28" s="51"/>
    </row>
    <row r="29" spans="2:4" x14ac:dyDescent="0.3">
      <c r="B29" s="8" t="s">
        <v>84</v>
      </c>
      <c r="C29" s="51"/>
      <c r="D29" s="51"/>
    </row>
    <row r="30" spans="2:4" x14ac:dyDescent="0.3">
      <c r="B30" s="82" t="s">
        <v>89</v>
      </c>
      <c r="C30" s="83"/>
      <c r="D30" s="84"/>
    </row>
    <row r="31" spans="2:4" x14ac:dyDescent="0.3">
      <c r="B31" s="8" t="s">
        <v>2</v>
      </c>
      <c r="C31" s="51"/>
      <c r="D31" s="51"/>
    </row>
    <row r="32" spans="2:4" x14ac:dyDescent="0.3">
      <c r="B32" s="8" t="s">
        <v>85</v>
      </c>
      <c r="C32" s="51"/>
      <c r="D32" s="51"/>
    </row>
    <row r="33" spans="2:5" x14ac:dyDescent="0.3">
      <c r="B33" s="8" t="s">
        <v>3</v>
      </c>
      <c r="C33" s="51"/>
      <c r="D33" s="51"/>
    </row>
    <row r="34" spans="2:5" x14ac:dyDescent="0.3">
      <c r="B34" s="8" t="s">
        <v>4</v>
      </c>
      <c r="C34" s="51"/>
      <c r="D34" s="51"/>
    </row>
    <row r="35" spans="2:5" x14ac:dyDescent="0.3">
      <c r="B35" s="7" t="s">
        <v>104</v>
      </c>
      <c r="C35" s="51"/>
      <c r="D35" s="51"/>
    </row>
    <row r="36" spans="2:5" x14ac:dyDescent="0.3">
      <c r="B36" s="8" t="s">
        <v>84</v>
      </c>
      <c r="C36" s="51"/>
      <c r="D36" s="51"/>
    </row>
    <row r="37" spans="2:5" ht="58.5" customHeight="1" x14ac:dyDescent="0.3">
      <c r="B37" s="46" t="s">
        <v>174</v>
      </c>
      <c r="C37" s="47"/>
      <c r="D37" s="48"/>
    </row>
    <row r="38" spans="2:5" x14ac:dyDescent="0.3">
      <c r="B38" s="8" t="s">
        <v>95</v>
      </c>
      <c r="C38" s="79"/>
      <c r="D38" s="79"/>
    </row>
    <row r="39" spans="2:5" x14ac:dyDescent="0.3">
      <c r="B39" s="8" t="s">
        <v>164</v>
      </c>
      <c r="C39" s="57"/>
      <c r="D39" s="57"/>
    </row>
    <row r="40" spans="2:5" x14ac:dyDescent="0.3">
      <c r="B40" s="8" t="s">
        <v>165</v>
      </c>
      <c r="C40" s="68"/>
      <c r="D40" s="69"/>
    </row>
    <row r="41" spans="2:5" x14ac:dyDescent="0.3">
      <c r="B41" s="8" t="s">
        <v>166</v>
      </c>
      <c r="C41" s="57"/>
      <c r="D41" s="57"/>
    </row>
    <row r="42" spans="2:5" ht="28.8" x14ac:dyDescent="0.3">
      <c r="B42" s="36" t="s">
        <v>167</v>
      </c>
      <c r="C42" s="57"/>
      <c r="D42" s="57"/>
    </row>
    <row r="43" spans="2:5" ht="28.8" x14ac:dyDescent="0.3">
      <c r="B43" s="36" t="s">
        <v>168</v>
      </c>
      <c r="C43" s="57"/>
      <c r="D43" s="57"/>
    </row>
    <row r="44" spans="2:5" ht="67.2" customHeight="1" x14ac:dyDescent="0.3">
      <c r="B44" s="8" t="s">
        <v>115</v>
      </c>
      <c r="C44" s="57"/>
      <c r="D44" s="57"/>
    </row>
    <row r="45" spans="2:5" ht="33" customHeight="1" x14ac:dyDescent="0.3">
      <c r="B45" s="7" t="s">
        <v>94</v>
      </c>
      <c r="C45" s="57"/>
      <c r="D45" s="57"/>
      <c r="E45" s="33"/>
    </row>
    <row r="46" spans="2:5" ht="46.95" customHeight="1" x14ac:dyDescent="0.3">
      <c r="B46" s="34" t="s">
        <v>162</v>
      </c>
      <c r="C46" s="51"/>
      <c r="D46" s="51"/>
    </row>
    <row r="47" spans="2:5" ht="84" customHeight="1" x14ac:dyDescent="0.3">
      <c r="B47" s="64" t="s">
        <v>172</v>
      </c>
      <c r="C47" s="64"/>
      <c r="D47" s="64"/>
    </row>
    <row r="48" spans="2:5" x14ac:dyDescent="0.3">
      <c r="B48" s="82" t="s">
        <v>154</v>
      </c>
      <c r="C48" s="83"/>
      <c r="D48" s="84"/>
    </row>
    <row r="49" spans="1:5" x14ac:dyDescent="0.3">
      <c r="B49" s="7" t="s">
        <v>97</v>
      </c>
      <c r="C49" s="62"/>
      <c r="D49" s="62"/>
    </row>
    <row r="50" spans="1:5" x14ac:dyDescent="0.3">
      <c r="B50" s="13" t="s">
        <v>96</v>
      </c>
      <c r="C50" s="58" t="str">
        <f>IF((C49=""),"",VLOOKUP('NGZ formulier'!C49,Referentie!G:H,2,0))</f>
        <v/>
      </c>
      <c r="D50" s="58"/>
    </row>
    <row r="51" spans="1:5" x14ac:dyDescent="0.3">
      <c r="B51" s="7" t="s">
        <v>98</v>
      </c>
      <c r="C51" s="63"/>
      <c r="D51" s="51"/>
    </row>
    <row r="52" spans="1:5" x14ac:dyDescent="0.3">
      <c r="B52" s="7" t="s">
        <v>99</v>
      </c>
      <c r="C52" s="63"/>
      <c r="D52" s="51"/>
    </row>
    <row r="53" spans="1:5" x14ac:dyDescent="0.3">
      <c r="B53" s="13" t="s">
        <v>127</v>
      </c>
      <c r="C53" s="58" t="str">
        <f>IF((C52=""),"",(C52-C51)+1)</f>
        <v/>
      </c>
      <c r="D53" s="58"/>
    </row>
    <row r="54" spans="1:5" x14ac:dyDescent="0.3">
      <c r="B54" s="7" t="s">
        <v>119</v>
      </c>
      <c r="C54" s="51"/>
      <c r="D54" s="51"/>
    </row>
    <row r="55" spans="1:5" x14ac:dyDescent="0.3">
      <c r="B55" s="7" t="s">
        <v>117</v>
      </c>
      <c r="C55" s="51"/>
      <c r="D55" s="51"/>
    </row>
    <row r="56" spans="1:5" x14ac:dyDescent="0.3">
      <c r="B56" s="7" t="s">
        <v>118</v>
      </c>
      <c r="C56" s="51"/>
      <c r="D56" s="51"/>
    </row>
    <row r="57" spans="1:5" x14ac:dyDescent="0.3">
      <c r="B57" s="7" t="s">
        <v>116</v>
      </c>
      <c r="C57" s="81"/>
      <c r="D57" s="81"/>
    </row>
    <row r="58" spans="1:5" s="35" customFormat="1" x14ac:dyDescent="0.3">
      <c r="A58" s="11"/>
      <c r="B58" s="13" t="s">
        <v>159</v>
      </c>
      <c r="C58" s="80"/>
      <c r="D58" s="80"/>
      <c r="E58" s="33"/>
    </row>
    <row r="59" spans="1:5" x14ac:dyDescent="0.3">
      <c r="B59" s="13" t="s">
        <v>125</v>
      </c>
      <c r="C59" s="58" t="str">
        <f>IF((C56=""),"",ROUNDUP(Referentie!$A$14,0))</f>
        <v/>
      </c>
      <c r="D59" s="58"/>
    </row>
    <row r="60" spans="1:5" x14ac:dyDescent="0.3">
      <c r="B60" s="13" t="s">
        <v>120</v>
      </c>
      <c r="C60" s="55" t="str">
        <f>IF((C57=""),"",C59*C57)</f>
        <v/>
      </c>
      <c r="D60" s="56"/>
    </row>
    <row r="61" spans="1:5" ht="60" customHeight="1" x14ac:dyDescent="0.3">
      <c r="B61" s="32" t="s">
        <v>149</v>
      </c>
      <c r="C61" s="57"/>
      <c r="D61" s="57"/>
    </row>
    <row r="62" spans="1:5" x14ac:dyDescent="0.3">
      <c r="B62" s="82" t="s">
        <v>151</v>
      </c>
      <c r="C62" s="83"/>
      <c r="D62" s="84"/>
    </row>
    <row r="63" spans="1:5" x14ac:dyDescent="0.3">
      <c r="B63" s="7" t="s">
        <v>97</v>
      </c>
      <c r="C63" s="62"/>
      <c r="D63" s="62"/>
    </row>
    <row r="64" spans="1:5" x14ac:dyDescent="0.3">
      <c r="B64" s="13" t="s">
        <v>96</v>
      </c>
      <c r="C64" s="58" t="str">
        <f>IF((C63=""),"",VLOOKUP('NGZ formulier'!C63,Referentie!G:H,2,0))</f>
        <v/>
      </c>
      <c r="D64" s="58"/>
    </row>
    <row r="65" spans="1:5" x14ac:dyDescent="0.3">
      <c r="B65" s="7" t="s">
        <v>98</v>
      </c>
      <c r="C65" s="63"/>
      <c r="D65" s="51"/>
    </row>
    <row r="66" spans="1:5" x14ac:dyDescent="0.3">
      <c r="B66" s="7" t="s">
        <v>99</v>
      </c>
      <c r="C66" s="63"/>
      <c r="D66" s="51"/>
    </row>
    <row r="67" spans="1:5" x14ac:dyDescent="0.3">
      <c r="B67" s="13" t="s">
        <v>127</v>
      </c>
      <c r="C67" s="58" t="str">
        <f>IF((C66=""),"",(C66-C65)+1)</f>
        <v/>
      </c>
      <c r="D67" s="58"/>
    </row>
    <row r="68" spans="1:5" x14ac:dyDescent="0.3">
      <c r="B68" s="7" t="s">
        <v>119</v>
      </c>
      <c r="C68" s="51"/>
      <c r="D68" s="51"/>
    </row>
    <row r="69" spans="1:5" x14ac:dyDescent="0.3">
      <c r="B69" s="7" t="s">
        <v>117</v>
      </c>
      <c r="C69" s="51"/>
      <c r="D69" s="51"/>
    </row>
    <row r="70" spans="1:5" x14ac:dyDescent="0.3">
      <c r="B70" s="7" t="s">
        <v>118</v>
      </c>
      <c r="C70" s="51"/>
      <c r="D70" s="51"/>
    </row>
    <row r="71" spans="1:5" x14ac:dyDescent="0.3">
      <c r="B71" s="7" t="s">
        <v>116</v>
      </c>
      <c r="C71" s="81"/>
      <c r="D71" s="81"/>
    </row>
    <row r="72" spans="1:5" s="35" customFormat="1" x14ac:dyDescent="0.3">
      <c r="A72" s="11"/>
      <c r="B72" s="13" t="s">
        <v>159</v>
      </c>
      <c r="C72" s="80"/>
      <c r="D72" s="80"/>
      <c r="E72" s="33"/>
    </row>
    <row r="73" spans="1:5" x14ac:dyDescent="0.3">
      <c r="B73" s="13" t="s">
        <v>125</v>
      </c>
      <c r="C73" s="58" t="str">
        <f>IF((C70=""),"",ROUNDUP(Referentie!$A$6,0))</f>
        <v/>
      </c>
      <c r="D73" s="58"/>
    </row>
    <row r="74" spans="1:5" x14ac:dyDescent="0.3">
      <c r="B74" s="13" t="s">
        <v>120</v>
      </c>
      <c r="C74" s="55" t="str">
        <f>IF((C71=""),"",C73*C71)</f>
        <v/>
      </c>
      <c r="D74" s="56"/>
    </row>
    <row r="75" spans="1:5" ht="60.6" customHeight="1" x14ac:dyDescent="0.3">
      <c r="B75" s="32" t="s">
        <v>150</v>
      </c>
      <c r="C75" s="57"/>
      <c r="D75" s="57"/>
    </row>
    <row r="76" spans="1:5" x14ac:dyDescent="0.3">
      <c r="B76" s="82" t="s">
        <v>173</v>
      </c>
      <c r="C76" s="83"/>
      <c r="D76" s="84"/>
    </row>
    <row r="77" spans="1:5" x14ac:dyDescent="0.3">
      <c r="B77" s="7" t="s">
        <v>97</v>
      </c>
      <c r="C77" s="51"/>
      <c r="D77" s="51"/>
    </row>
    <row r="78" spans="1:5" ht="14.4" customHeight="1" x14ac:dyDescent="0.3">
      <c r="B78" s="13" t="s">
        <v>96</v>
      </c>
      <c r="C78" s="58" t="str">
        <f>IF((C77=""),"",VLOOKUP('NGZ formulier'!C77,Referentie!G:H,2,0))</f>
        <v/>
      </c>
      <c r="D78" s="58"/>
    </row>
    <row r="79" spans="1:5" ht="14.4" customHeight="1" x14ac:dyDescent="0.3">
      <c r="B79" s="7" t="s">
        <v>98</v>
      </c>
      <c r="C79" s="63"/>
      <c r="D79" s="51"/>
    </row>
    <row r="80" spans="1:5" ht="14.4" customHeight="1" x14ac:dyDescent="0.3">
      <c r="B80" s="7" t="s">
        <v>99</v>
      </c>
      <c r="C80" s="63"/>
      <c r="D80" s="51"/>
    </row>
    <row r="81" spans="2:4" x14ac:dyDescent="0.3">
      <c r="B81" s="13" t="s">
        <v>127</v>
      </c>
      <c r="C81" s="67" t="str">
        <f>IF((C79=""),"",(C80-C79)+1)</f>
        <v/>
      </c>
      <c r="D81" s="67"/>
    </row>
    <row r="82" spans="2:4" ht="14.4" customHeight="1" x14ac:dyDescent="0.3">
      <c r="B82" s="7" t="s">
        <v>119</v>
      </c>
      <c r="C82" s="58" t="str">
        <f>IF((C78=""),"",VLOOKUP(C78,Referentie!H:K,4,0))</f>
        <v/>
      </c>
      <c r="D82" s="58"/>
    </row>
    <row r="83" spans="2:4" ht="14.4" customHeight="1" x14ac:dyDescent="0.3">
      <c r="B83" s="7" t="s">
        <v>117</v>
      </c>
      <c r="C83" s="58" t="str">
        <f>IF((C78=""),"",VLOOKUP(C78,Referentie!H:O,8,0))</f>
        <v/>
      </c>
      <c r="D83" s="58"/>
    </row>
    <row r="84" spans="2:4" ht="14.4" customHeight="1" x14ac:dyDescent="0.3">
      <c r="B84" s="7" t="s">
        <v>118</v>
      </c>
      <c r="C84" s="58" t="str">
        <f>IF((C78=""),"",VLOOKUP(C78,Referentie!H:L,5,0))</f>
        <v/>
      </c>
      <c r="D84" s="58"/>
    </row>
    <row r="85" spans="2:4" x14ac:dyDescent="0.3">
      <c r="B85" s="7" t="s">
        <v>116</v>
      </c>
      <c r="C85" s="71" t="str">
        <f>IF((C78=""),"",VLOOKUP(C78,Referentie!H:M,6,0))</f>
        <v/>
      </c>
      <c r="D85" s="71"/>
    </row>
    <row r="86" spans="2:4" ht="70.2" customHeight="1" x14ac:dyDescent="0.3">
      <c r="B86" s="31" t="s">
        <v>171</v>
      </c>
      <c r="C86" s="57"/>
      <c r="D86" s="57"/>
    </row>
    <row r="87" spans="2:4" ht="14.4" customHeight="1" x14ac:dyDescent="0.3">
      <c r="B87" s="61" t="s">
        <v>177</v>
      </c>
      <c r="C87" s="61"/>
      <c r="D87" s="61"/>
    </row>
    <row r="88" spans="2:4" ht="14.4" customHeight="1" x14ac:dyDescent="0.3">
      <c r="B88" s="7" t="s">
        <v>100</v>
      </c>
      <c r="C88" s="51"/>
      <c r="D88" s="51"/>
    </row>
    <row r="89" spans="2:4" ht="14.4" customHeight="1" x14ac:dyDescent="0.3">
      <c r="B89" s="7" t="s">
        <v>155</v>
      </c>
      <c r="C89" s="51"/>
      <c r="D89" s="51"/>
    </row>
    <row r="90" spans="2:4" x14ac:dyDescent="0.3">
      <c r="B90" s="7" t="s">
        <v>114</v>
      </c>
      <c r="C90" s="51"/>
      <c r="D90" s="51"/>
    </row>
    <row r="91" spans="2:4" x14ac:dyDescent="0.3">
      <c r="B91" s="7" t="s">
        <v>152</v>
      </c>
      <c r="C91" s="51"/>
      <c r="D91" s="51"/>
    </row>
    <row r="92" spans="2:4" x14ac:dyDescent="0.3">
      <c r="B92" s="7" t="s">
        <v>156</v>
      </c>
      <c r="C92" s="51"/>
      <c r="D92" s="51"/>
    </row>
    <row r="93" spans="2:4" ht="14.4" customHeight="1" x14ac:dyDescent="0.3">
      <c r="B93" s="7" t="s">
        <v>101</v>
      </c>
      <c r="C93" s="51"/>
      <c r="D93" s="51"/>
    </row>
    <row r="94" spans="2:4" ht="15.6" customHeight="1" x14ac:dyDescent="0.3">
      <c r="B94" s="7" t="s">
        <v>169</v>
      </c>
      <c r="C94" s="51"/>
      <c r="D94" s="51"/>
    </row>
    <row r="95" spans="2:4" ht="14.4" customHeight="1" x14ac:dyDescent="0.3">
      <c r="B95" s="7" t="s">
        <v>103</v>
      </c>
      <c r="C95" s="51"/>
      <c r="D95" s="51"/>
    </row>
    <row r="96" spans="2:4" x14ac:dyDescent="0.3">
      <c r="B96" s="7" t="s">
        <v>104</v>
      </c>
      <c r="C96" s="51"/>
      <c r="D96" s="51"/>
    </row>
    <row r="97" spans="2:5" x14ac:dyDescent="0.3">
      <c r="B97" s="7" t="s">
        <v>84</v>
      </c>
      <c r="C97" s="51"/>
      <c r="D97" s="51"/>
    </row>
    <row r="98" spans="2:5" x14ac:dyDescent="0.3">
      <c r="B98" s="7" t="s">
        <v>153</v>
      </c>
      <c r="C98" s="51"/>
      <c r="D98" s="51"/>
    </row>
    <row r="99" spans="2:5" x14ac:dyDescent="0.3">
      <c r="B99" s="7" t="s">
        <v>105</v>
      </c>
      <c r="C99" s="51"/>
      <c r="D99" s="51"/>
    </row>
    <row r="100" spans="2:5" x14ac:dyDescent="0.3">
      <c r="B100" s="7" t="s">
        <v>109</v>
      </c>
      <c r="C100" s="68"/>
      <c r="D100" s="69"/>
    </row>
    <row r="101" spans="2:5" x14ac:dyDescent="0.3">
      <c r="B101" s="7" t="s">
        <v>110</v>
      </c>
      <c r="C101" s="68"/>
      <c r="D101" s="69"/>
    </row>
    <row r="102" spans="2:5" x14ac:dyDescent="0.3">
      <c r="B102" s="7" t="s">
        <v>106</v>
      </c>
      <c r="C102" s="51"/>
      <c r="D102" s="51"/>
    </row>
    <row r="103" spans="2:5" x14ac:dyDescent="0.3">
      <c r="B103" s="7" t="s">
        <v>128</v>
      </c>
      <c r="C103" s="51"/>
      <c r="D103" s="51"/>
    </row>
    <row r="104" spans="2:5" x14ac:dyDescent="0.3">
      <c r="B104" s="9" t="s">
        <v>107</v>
      </c>
      <c r="C104" s="70"/>
      <c r="D104" s="70"/>
    </row>
    <row r="105" spans="2:5" x14ac:dyDescent="0.3">
      <c r="B105" s="59" t="s">
        <v>181</v>
      </c>
      <c r="C105" s="60"/>
      <c r="D105" s="24"/>
      <c r="E105" s="26"/>
    </row>
    <row r="106" spans="2:5" x14ac:dyDescent="0.3">
      <c r="B106" s="59" t="s">
        <v>182</v>
      </c>
      <c r="C106" s="60"/>
      <c r="D106" s="24"/>
      <c r="E106" s="26"/>
    </row>
    <row r="107" spans="2:5" x14ac:dyDescent="0.3">
      <c r="B107" s="59" t="s">
        <v>183</v>
      </c>
      <c r="C107" s="60"/>
      <c r="D107" s="24"/>
    </row>
    <row r="108" spans="2:5" x14ac:dyDescent="0.3">
      <c r="B108" s="10" t="s">
        <v>108</v>
      </c>
      <c r="C108" s="73"/>
      <c r="D108" s="74"/>
    </row>
    <row r="109" spans="2:5" ht="14.4" customHeight="1" x14ac:dyDescent="0.3">
      <c r="B109" s="27" t="str">
        <f>IF(OR(D105=Referentie!B2,D106=Referentie!B2,D107=Referentie!B2),"*Als u niet voor bepaald berichten geen gebruik kan maken van het berichtenverkeer kunt u hier een toelichting geven.","")</f>
        <v/>
      </c>
      <c r="C109" s="75"/>
      <c r="D109" s="76"/>
    </row>
    <row r="110" spans="2:5" ht="35.25" customHeight="1" x14ac:dyDescent="0.3">
      <c r="B110" s="38" t="str">
        <f>IF(AND(C99&lt;1,C100&lt;1,C101&lt;1),"*Als u niet geregistreerd (AGB/SKJ/BIG) bent, kunt u hier uitleggen waarom een registratie voor de door u te leveren jeugdhulp niet noodzakelijk is.","")</f>
        <v>*Als u niet geregistreerd (AGB/SKJ/BIG) bent, kunt u hier uitleggen waarom een registratie voor de door u te leveren jeugdhulp niet noodzakelijk is.</v>
      </c>
      <c r="C110" s="77"/>
      <c r="D110" s="78"/>
    </row>
    <row r="111" spans="2:5" x14ac:dyDescent="0.3">
      <c r="B111" s="52" t="s">
        <v>170</v>
      </c>
      <c r="C111" s="53"/>
      <c r="D111" s="54"/>
    </row>
    <row r="112" spans="2:5" x14ac:dyDescent="0.3">
      <c r="B112" s="49" t="s">
        <v>178</v>
      </c>
      <c r="C112" s="50"/>
      <c r="D112" s="12"/>
    </row>
    <row r="113" spans="2:4" x14ac:dyDescent="0.3">
      <c r="B113" s="49" t="s">
        <v>180</v>
      </c>
      <c r="C113" s="50"/>
      <c r="D113" s="12"/>
    </row>
    <row r="114" spans="2:4" x14ac:dyDescent="0.3">
      <c r="B114" s="49" t="s">
        <v>179</v>
      </c>
      <c r="C114" s="50"/>
      <c r="D114" s="12"/>
    </row>
    <row r="115" spans="2:4" x14ac:dyDescent="0.3">
      <c r="B115" s="49" t="s">
        <v>185</v>
      </c>
      <c r="C115" s="50"/>
      <c r="D115" s="12"/>
    </row>
    <row r="116" spans="2:4" x14ac:dyDescent="0.3">
      <c r="B116" s="72" t="s">
        <v>112</v>
      </c>
      <c r="C116" s="61"/>
      <c r="D116" s="61"/>
    </row>
    <row r="117" spans="2:4" x14ac:dyDescent="0.3">
      <c r="B117" s="37" t="s">
        <v>113</v>
      </c>
      <c r="C117" s="65"/>
      <c r="D117" s="66"/>
    </row>
    <row r="118" spans="2:4" x14ac:dyDescent="0.3">
      <c r="B118" s="37" t="s">
        <v>124</v>
      </c>
      <c r="C118" s="65"/>
      <c r="D118" s="66"/>
    </row>
    <row r="119" spans="2:4" x14ac:dyDescent="0.3"/>
  </sheetData>
  <sheetProtection formatRows="0" selectLockedCells="1"/>
  <protectedRanges>
    <protectedRange sqref="B111:D115 B2:D5 B116:D118 B6:D113" name="Bereik1"/>
  </protectedRanges>
  <mergeCells count="112">
    <mergeCell ref="B115:C115"/>
    <mergeCell ref="B48:D48"/>
    <mergeCell ref="C49:D49"/>
    <mergeCell ref="C50:D50"/>
    <mergeCell ref="C51:D51"/>
    <mergeCell ref="C52:D52"/>
    <mergeCell ref="C72:D72"/>
    <mergeCell ref="B14:D14"/>
    <mergeCell ref="C21:D21"/>
    <mergeCell ref="C36:D36"/>
    <mergeCell ref="C15:D15"/>
    <mergeCell ref="C16:D16"/>
    <mergeCell ref="C34:D34"/>
    <mergeCell ref="C18:D18"/>
    <mergeCell ref="C19:D19"/>
    <mergeCell ref="B30:D30"/>
    <mergeCell ref="B107:C107"/>
    <mergeCell ref="B23:D23"/>
    <mergeCell ref="B62:D62"/>
    <mergeCell ref="B76:D76"/>
    <mergeCell ref="C46:D46"/>
    <mergeCell ref="C73:D73"/>
    <mergeCell ref="C74:D74"/>
    <mergeCell ref="C64:D64"/>
    <mergeCell ref="C38:D38"/>
    <mergeCell ref="C44:D44"/>
    <mergeCell ref="C94:D94"/>
    <mergeCell ref="C95:D95"/>
    <mergeCell ref="C40:D40"/>
    <mergeCell ref="C41:D41"/>
    <mergeCell ref="C43:D43"/>
    <mergeCell ref="C39:D39"/>
    <mergeCell ref="C58:D58"/>
    <mergeCell ref="C89:D89"/>
    <mergeCell ref="C91:D91"/>
    <mergeCell ref="C42:D42"/>
    <mergeCell ref="C71:D71"/>
    <mergeCell ref="C59:D59"/>
    <mergeCell ref="C56:D56"/>
    <mergeCell ref="C57:D57"/>
    <mergeCell ref="C118:D118"/>
    <mergeCell ref="C117:D117"/>
    <mergeCell ref="C77:D77"/>
    <mergeCell ref="C78:D78"/>
    <mergeCell ref="C79:D79"/>
    <mergeCell ref="C80:D80"/>
    <mergeCell ref="C81:D81"/>
    <mergeCell ref="C100:D100"/>
    <mergeCell ref="C101:D101"/>
    <mergeCell ref="C104:D104"/>
    <mergeCell ref="C82:D82"/>
    <mergeCell ref="C83:D83"/>
    <mergeCell ref="C84:D84"/>
    <mergeCell ref="C85:D85"/>
    <mergeCell ref="C98:D98"/>
    <mergeCell ref="B116:D116"/>
    <mergeCell ref="C86:D86"/>
    <mergeCell ref="C92:D92"/>
    <mergeCell ref="C102:D102"/>
    <mergeCell ref="C103:D103"/>
    <mergeCell ref="B87:D87"/>
    <mergeCell ref="B113:C113"/>
    <mergeCell ref="C108:D110"/>
    <mergeCell ref="B105:C105"/>
    <mergeCell ref="B114:C114"/>
    <mergeCell ref="C7:D7"/>
    <mergeCell ref="C8:D8"/>
    <mergeCell ref="C9:D9"/>
    <mergeCell ref="C10:D10"/>
    <mergeCell ref="C25:D25"/>
    <mergeCell ref="B17:D17"/>
    <mergeCell ref="C90:D90"/>
    <mergeCell ref="C96:D96"/>
    <mergeCell ref="C97:D97"/>
    <mergeCell ref="C99:D99"/>
    <mergeCell ref="C45:D45"/>
    <mergeCell ref="C63:D63"/>
    <mergeCell ref="C65:D65"/>
    <mergeCell ref="C66:D66"/>
    <mergeCell ref="C67:D67"/>
    <mergeCell ref="C68:D68"/>
    <mergeCell ref="C88:D88"/>
    <mergeCell ref="C75:D75"/>
    <mergeCell ref="C93:D93"/>
    <mergeCell ref="C32:D32"/>
    <mergeCell ref="C33:D33"/>
    <mergeCell ref="B47:D47"/>
    <mergeCell ref="C69:D69"/>
    <mergeCell ref="B4:D4"/>
    <mergeCell ref="B22:D22"/>
    <mergeCell ref="B37:D37"/>
    <mergeCell ref="B112:C112"/>
    <mergeCell ref="C11:D11"/>
    <mergeCell ref="C12:D12"/>
    <mergeCell ref="C13:D13"/>
    <mergeCell ref="C35:D35"/>
    <mergeCell ref="C20:D20"/>
    <mergeCell ref="C26:D26"/>
    <mergeCell ref="C27:D27"/>
    <mergeCell ref="C28:D28"/>
    <mergeCell ref="C29:D29"/>
    <mergeCell ref="C31:D31"/>
    <mergeCell ref="C24:D24"/>
    <mergeCell ref="B111:D111"/>
    <mergeCell ref="B6:D6"/>
    <mergeCell ref="C70:D70"/>
    <mergeCell ref="C60:D60"/>
    <mergeCell ref="C61:D61"/>
    <mergeCell ref="C53:D53"/>
    <mergeCell ref="C54:D54"/>
    <mergeCell ref="C55:D55"/>
    <mergeCell ref="B106:C106"/>
  </mergeCells>
  <conditionalFormatting sqref="C18:C20">
    <cfRule type="containsBlanks" dxfId="11" priority="39">
      <formula>LEN(TRIM(C18))=0</formula>
    </cfRule>
  </conditionalFormatting>
  <conditionalFormatting sqref="C77 C86 C79:C80">
    <cfRule type="containsBlanks" dxfId="10" priority="18">
      <formula>LEN(TRIM(C77))=0</formula>
    </cfRule>
  </conditionalFormatting>
  <conditionalFormatting sqref="D112:D114 C7:C13 C15:C16 C24:C25 C63 C68:C71 C75 C102:C103 C65:C66 C88:C99 C40:C46">
    <cfRule type="containsBlanks" dxfId="9" priority="40">
      <formula>LEN(TRIM(C7))=0</formula>
    </cfRule>
  </conditionalFormatting>
  <conditionalFormatting sqref="D105">
    <cfRule type="containsBlanks" dxfId="8" priority="17">
      <formula>LEN(TRIM(D105))=0</formula>
    </cfRule>
  </conditionalFormatting>
  <conditionalFormatting sqref="D106">
    <cfRule type="containsBlanks" dxfId="7" priority="16">
      <formula>LEN(TRIM(D106))=0</formula>
    </cfRule>
  </conditionalFormatting>
  <conditionalFormatting sqref="D107">
    <cfRule type="containsBlanks" dxfId="6" priority="15">
      <formula>LEN(TRIM(D107))=0</formula>
    </cfRule>
  </conditionalFormatting>
  <conditionalFormatting sqref="C49 C61 C51:C52 C54:C58">
    <cfRule type="containsBlanks" dxfId="5" priority="14">
      <formula>LEN(TRIM(C49))=0</formula>
    </cfRule>
  </conditionalFormatting>
  <conditionalFormatting sqref="C72">
    <cfRule type="containsBlanks" dxfId="4" priority="10">
      <formula>LEN(TRIM(C72))=0</formula>
    </cfRule>
  </conditionalFormatting>
  <conditionalFormatting sqref="C38:D38">
    <cfRule type="containsBlanks" dxfId="3" priority="41">
      <formula>LEN(TRIM(C38))=0</formula>
    </cfRule>
  </conditionalFormatting>
  <conditionalFormatting sqref="D115">
    <cfRule type="expression" dxfId="2" priority="2">
      <formula>OR($D$50="NGZ03",$D$64="NGZ03",$C$50="NGZ03",$C$64="NGZ03")=TRUE</formula>
    </cfRule>
    <cfRule type="expression" dxfId="1" priority="1">
      <formula>OR($D$115="Ja ",$D$115="Nee")=TRUE</formula>
    </cfRule>
  </conditionalFormatting>
  <dataValidations count="7">
    <dataValidation operator="greaterThan" allowBlank="1" showInputMessage="1" showErrorMessage="1" sqref="D28" xr:uid="{6FAD83FA-FB59-4C92-AB9A-CCE397A07161}"/>
    <dataValidation type="date" operator="greaterThan" allowBlank="1" showInputMessage="1" showErrorMessage="1" sqref="C8" xr:uid="{996B05F2-3667-4D21-84C9-65465D46AAA5}">
      <formula1>36526</formula1>
    </dataValidation>
    <dataValidation type="textLength" operator="equal" allowBlank="1" showInputMessage="1" showErrorMessage="1" sqref="C9" xr:uid="{9DEA9A06-4C31-420E-93A0-7615636FE5FB}">
      <formula1>9</formula1>
    </dataValidation>
    <dataValidation type="textLength" operator="greaterThan" allowBlank="1" showInputMessage="1" showErrorMessage="1" sqref="C21 C20:D20 C17" xr:uid="{29A0FE15-DACB-40E7-BD87-054F52D7A1E8}">
      <formula1>7</formula1>
    </dataValidation>
    <dataValidation type="date" operator="greaterThan" allowBlank="1" showInputMessage="1" showErrorMessage="1" sqref="C65:D65 C79:D79 C51:D51" xr:uid="{EC569217-034F-4FB2-B329-4F9F6EE84C54}">
      <formula1>43831</formula1>
    </dataValidation>
    <dataValidation type="textLength" operator="greaterThan" allowBlank="1" showInputMessage="1" showErrorMessage="1" sqref="C18:D18" xr:uid="{F8C127EA-7FA8-4A61-AAD5-7AED9C9A5A37}">
      <formula1>3</formula1>
    </dataValidation>
    <dataValidation type="textLength" operator="greaterThan" allowBlank="1" showInputMessage="1" showErrorMessage="1" sqref="C19:D19" xr:uid="{8D4F9691-829A-4516-84D3-6DF6E06045A1}">
      <formula1>5</formula1>
    </dataValidation>
  </dataValidations>
  <pageMargins left="0.31496062992125984" right="0.31496062992125984" top="0.55118110236220474" bottom="0.55118110236220474" header="0.31496062992125984" footer="0.31496062992125984"/>
  <pageSetup paperSize="9" orientation="portrait" r:id="rId1"/>
  <headerFooter>
    <oddFooter>Pagina &amp;P van &amp;N</oddFooter>
  </headerFooter>
  <legacyDrawing r:id="rId2"/>
  <extLst>
    <ext xmlns:x14="http://schemas.microsoft.com/office/spreadsheetml/2009/9/main" uri="{78C0D931-6437-407d-A8EE-F0AAD7539E65}">
      <x14:conditionalFormattings>
        <x14:conditionalFormatting xmlns:xm="http://schemas.microsoft.com/office/excel/2006/main">
          <x14:cfRule type="cellIs" priority="3" stopIfTrue="1" operator="equal" id="{9523F4A0-549D-4495-96E7-0035C3147041}">
            <xm:f>Referentie!$T$4</xm:f>
            <x14:dxf>
              <fill>
                <patternFill>
                  <bgColor rgb="FF0070C0"/>
                </patternFill>
              </fill>
            </x14:dxf>
          </x14:cfRule>
          <xm:sqref>C39:D39</xm:sqref>
        </x14:conditionalFormatting>
      </x14:conditionalFormattings>
    </ext>
    <ext xmlns:x14="http://schemas.microsoft.com/office/spreadsheetml/2009/9/main" uri="{CCE6A557-97BC-4b89-ADB6-D9C93CAAB3DF}">
      <x14:dataValidations xmlns:xm="http://schemas.microsoft.com/office/excel/2006/main" count="12">
        <x14:dataValidation type="list" allowBlank="1" showInputMessage="1" showErrorMessage="1" xr:uid="{FCC32DA5-83A9-41B7-9896-41BD6AB71009}">
          <x14:formula1>
            <xm:f>Referentie!$B$1:$B$2</xm:f>
          </x14:formula1>
          <xm:sqref>C10 D105:D107 D112:D115 C103</xm:sqref>
        </x14:dataValidation>
        <x14:dataValidation type="list" allowBlank="1" showInputMessage="1" showErrorMessage="1" xr:uid="{95486B82-BE0E-4A5F-BA2D-9EBEE413B6CA}">
          <x14:formula1>
            <xm:f>Referentie!$Q$1:$Q$3</xm:f>
          </x14:formula1>
          <xm:sqref>C15</xm:sqref>
        </x14:dataValidation>
        <x14:dataValidation type="list" allowBlank="1" showInputMessage="1" showErrorMessage="1" xr:uid="{97FBA9B2-B1D1-4827-9652-97153F9E719B}">
          <x14:formula1>
            <xm:f>Referentie!$R$1:$R$3</xm:f>
          </x14:formula1>
          <xm:sqref>C25 C32</xm:sqref>
        </x14:dataValidation>
        <x14:dataValidation type="list" allowBlank="1" showInputMessage="1" showErrorMessage="1" xr:uid="{5F3943E3-4E89-4105-B614-CFC17C84BF5D}">
          <x14:formula1>
            <xm:f>Referentie!$P$1:$P$5</xm:f>
          </x14:formula1>
          <xm:sqref>C70 C56</xm:sqref>
        </x14:dataValidation>
        <x14:dataValidation type="list" allowBlank="1" showInputMessage="1" showErrorMessage="1" xr:uid="{ED3B05BF-C7DA-4A24-A315-99096529935B}">
          <x14:formula1>
            <xm:f>Referentie!$O$1:$O$8</xm:f>
          </x14:formula1>
          <xm:sqref>C69:D69 C55:D55</xm:sqref>
        </x14:dataValidation>
        <x14:dataValidation type="list" allowBlank="1" showInputMessage="1" showErrorMessage="1" xr:uid="{BDB03BA3-50C0-4091-863E-D4B6B30682AB}">
          <x14:formula1>
            <xm:f>Referentie!$C$1:$C$2</xm:f>
          </x14:formula1>
          <xm:sqref>C90:D90</xm:sqref>
        </x14:dataValidation>
        <x14:dataValidation type="list" allowBlank="1" showInputMessage="1" showErrorMessage="1" xr:uid="{52C8B7DD-E2EC-491C-8022-1D070681618C}">
          <x14:formula1>
            <xm:f>Referentie!$G$1:$G$24</xm:f>
          </x14:formula1>
          <xm:sqref>C63:D63 C49:D49</xm:sqref>
        </x14:dataValidation>
        <x14:dataValidation type="list" allowBlank="1" showInputMessage="1" showErrorMessage="1" xr:uid="{86D00466-E48E-42C9-A14E-16BA395FEB1B}">
          <x14:formula1>
            <xm:f>Referentie!$G$25:$G$28</xm:f>
          </x14:formula1>
          <xm:sqref>C77:D77</xm:sqref>
        </x14:dataValidation>
        <x14:dataValidation type="list" allowBlank="1" showInputMessage="1" showErrorMessage="1" xr:uid="{B5F866BF-C628-4451-B08E-A23DD9E2F438}">
          <x14:formula1>
            <xm:f>Referentie!$S$1:$S$4</xm:f>
          </x14:formula1>
          <xm:sqref>C38</xm:sqref>
        </x14:dataValidation>
        <x14:dataValidation type="list" allowBlank="1" showInputMessage="1" showErrorMessage="1" xr:uid="{519BFC8B-7022-49B6-B115-10F073C3514E}">
          <x14:formula1>
            <xm:f>Referentie!$D$1:$D$2</xm:f>
          </x14:formula1>
          <xm:sqref>C58:D58 C72:D72</xm:sqref>
        </x14:dataValidation>
        <x14:dataValidation type="list" allowBlank="1" showInputMessage="1" showErrorMessage="1" xr:uid="{87A83FA9-30E2-48B2-8685-296BC6422AE7}">
          <x14:formula1>
            <xm:f>Referentie!$E$1:$E$2</xm:f>
          </x14:formula1>
          <xm:sqref>C45:D45</xm:sqref>
        </x14:dataValidation>
        <x14:dataValidation type="list" allowBlank="1" showInputMessage="1" showErrorMessage="1" xr:uid="{7E518DF3-DDC2-40F4-8C05-5441C1228196}">
          <x14:formula1>
            <xm:f>Referentie!$F$1:$F$13</xm:f>
          </x14:formula1>
          <xm:sqref>C13:D13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16778-19FD-4907-A280-7F061692EB22}">
  <dimension ref="A1:U28"/>
  <sheetViews>
    <sheetView zoomScaleNormal="100" workbookViewId="0">
      <selection activeCell="D7" sqref="D7"/>
    </sheetView>
  </sheetViews>
  <sheetFormatPr defaultRowHeight="14.4" x14ac:dyDescent="0.3"/>
  <cols>
    <col min="1" max="1" width="18.6640625" customWidth="1"/>
    <col min="2" max="2" width="12.88671875" bestFit="1" customWidth="1"/>
    <col min="3" max="5" width="12.88671875" customWidth="1"/>
    <col min="6" max="6" width="32.33203125" customWidth="1"/>
    <col min="7" max="7" width="30" customWidth="1"/>
    <col min="13" max="13" width="11.88671875" customWidth="1"/>
  </cols>
  <sheetData>
    <row r="1" spans="1:21" ht="15" thickBot="1" x14ac:dyDescent="0.35">
      <c r="A1" s="39" t="s">
        <v>139</v>
      </c>
      <c r="B1" s="20" t="s">
        <v>5</v>
      </c>
      <c r="C1" t="s">
        <v>132</v>
      </c>
      <c r="D1" t="s">
        <v>157</v>
      </c>
      <c r="E1" t="s">
        <v>160</v>
      </c>
      <c r="F1" s="1" t="s">
        <v>17</v>
      </c>
      <c r="O1" s="5" t="s">
        <v>69</v>
      </c>
      <c r="P1" t="s">
        <v>122</v>
      </c>
      <c r="Q1" t="s">
        <v>80</v>
      </c>
      <c r="R1" t="s">
        <v>86</v>
      </c>
      <c r="S1" t="s">
        <v>91</v>
      </c>
    </row>
    <row r="2" spans="1:21" x14ac:dyDescent="0.3">
      <c r="A2" s="21">
        <f>'NGZ formulier'!$C$65-1</f>
        <v>-1</v>
      </c>
      <c r="B2" s="20" t="s">
        <v>6</v>
      </c>
      <c r="C2" t="s">
        <v>133</v>
      </c>
      <c r="D2" t="s">
        <v>158</v>
      </c>
      <c r="E2" t="s">
        <v>161</v>
      </c>
      <c r="F2" t="s">
        <v>7</v>
      </c>
      <c r="G2" s="2" t="s">
        <v>19</v>
      </c>
      <c r="H2" s="2" t="s">
        <v>18</v>
      </c>
      <c r="I2" s="2">
        <v>50</v>
      </c>
      <c r="J2" s="2" t="s">
        <v>20</v>
      </c>
      <c r="K2" s="3" t="s">
        <v>21</v>
      </c>
      <c r="L2" s="3" t="s">
        <v>22</v>
      </c>
      <c r="M2" s="4"/>
      <c r="O2" s="5" t="s">
        <v>70</v>
      </c>
      <c r="P2" t="s">
        <v>126</v>
      </c>
      <c r="Q2" t="s">
        <v>82</v>
      </c>
      <c r="R2" t="s">
        <v>87</v>
      </c>
      <c r="S2" t="s">
        <v>92</v>
      </c>
    </row>
    <row r="3" spans="1:21" x14ac:dyDescent="0.3">
      <c r="A3" s="21">
        <f>'NGZ formulier'!$C$66</f>
        <v>0</v>
      </c>
      <c r="B3" s="20"/>
      <c r="F3" t="s">
        <v>8</v>
      </c>
      <c r="G3" s="2" t="s">
        <v>24</v>
      </c>
      <c r="H3" s="2" t="s">
        <v>23</v>
      </c>
      <c r="I3" s="2">
        <v>44</v>
      </c>
      <c r="J3" s="2" t="s">
        <v>25</v>
      </c>
      <c r="K3" s="3" t="s">
        <v>21</v>
      </c>
      <c r="L3" s="3" t="s">
        <v>22</v>
      </c>
      <c r="M3" s="3"/>
      <c r="O3" s="5" t="s">
        <v>71</v>
      </c>
      <c r="P3" t="s">
        <v>123</v>
      </c>
      <c r="Q3" t="s">
        <v>81</v>
      </c>
      <c r="R3" t="s">
        <v>88</v>
      </c>
      <c r="S3" t="s">
        <v>93</v>
      </c>
    </row>
    <row r="4" spans="1:21" x14ac:dyDescent="0.3">
      <c r="A4" s="22" t="b">
        <f>IF('NGZ formulier'!C70="DAG",DATEDIF(A2,A3,"d"),IF('NGZ formulier'!C70="WEEK",DATEDIF(A2,A3,"d")/7,IF('NGZ formulier'!C70="MAAND",DATEDIF(A2,A3,"d")/30.4166667,IF('NGZ formulier'!C70="JAAR",DATEDIF(A2,A3,"d")/365,IF('NGZ formulier'!C70="TOTAAL DUUR",'NGZ formulier'!C68)))))</f>
        <v>0</v>
      </c>
      <c r="B4" s="20"/>
      <c r="F4" t="s">
        <v>9</v>
      </c>
      <c r="G4" s="2" t="s">
        <v>27</v>
      </c>
      <c r="H4" s="2" t="s">
        <v>26</v>
      </c>
      <c r="I4" s="2">
        <v>44</v>
      </c>
      <c r="J4" s="2" t="s">
        <v>25</v>
      </c>
      <c r="K4" s="3" t="s">
        <v>21</v>
      </c>
      <c r="L4" s="3" t="s">
        <v>22</v>
      </c>
      <c r="M4" s="3"/>
      <c r="O4" s="5" t="s">
        <v>72</v>
      </c>
      <c r="P4" t="s">
        <v>73</v>
      </c>
      <c r="S4" t="s">
        <v>163</v>
      </c>
      <c r="T4" t="b" cm="1">
        <f t="array" ref="T4:U4">IF('NGZ formulier'!C38:D38=Referentie!S4,FALSE,TRUE)</f>
        <v>1</v>
      </c>
      <c r="U4" t="b">
        <v>1</v>
      </c>
    </row>
    <row r="5" spans="1:21" x14ac:dyDescent="0.3">
      <c r="A5" s="23" t="b">
        <f>A4</f>
        <v>0</v>
      </c>
      <c r="B5" s="20"/>
      <c r="F5" t="s">
        <v>10</v>
      </c>
      <c r="G5" s="2" t="s">
        <v>29</v>
      </c>
      <c r="H5" s="2" t="s">
        <v>28</v>
      </c>
      <c r="I5" s="2">
        <v>44</v>
      </c>
      <c r="J5" s="2" t="s">
        <v>25</v>
      </c>
      <c r="K5" s="3" t="s">
        <v>21</v>
      </c>
      <c r="L5" s="3" t="s">
        <v>22</v>
      </c>
      <c r="M5" s="3"/>
      <c r="O5" s="5" t="s">
        <v>73</v>
      </c>
      <c r="P5" t="s">
        <v>121</v>
      </c>
    </row>
    <row r="6" spans="1:21" x14ac:dyDescent="0.3">
      <c r="A6" s="20">
        <f>IF(NOT('NGZ formulier'!C70="TOTAAL DUUR"),(Referentie!A5*'NGZ formulier'!C68),'NGZ formulier'!C68)</f>
        <v>0</v>
      </c>
      <c r="B6" s="20"/>
      <c r="F6" t="s">
        <v>11</v>
      </c>
      <c r="G6" s="2" t="s">
        <v>31</v>
      </c>
      <c r="H6" s="2" t="s">
        <v>30</v>
      </c>
      <c r="I6" s="2">
        <v>44</v>
      </c>
      <c r="J6" s="2" t="s">
        <v>25</v>
      </c>
      <c r="K6" s="3" t="s">
        <v>21</v>
      </c>
      <c r="L6" s="3" t="s">
        <v>22</v>
      </c>
      <c r="M6" s="3"/>
      <c r="O6" s="5" t="s">
        <v>74</v>
      </c>
    </row>
    <row r="7" spans="1:21" x14ac:dyDescent="0.3">
      <c r="A7" s="20"/>
      <c r="B7" s="20"/>
      <c r="F7" t="s">
        <v>12</v>
      </c>
      <c r="G7" s="2" t="s">
        <v>33</v>
      </c>
      <c r="H7" s="2" t="s">
        <v>32</v>
      </c>
      <c r="I7" s="2">
        <v>44</v>
      </c>
      <c r="J7" s="2" t="s">
        <v>25</v>
      </c>
      <c r="K7" s="3" t="s">
        <v>21</v>
      </c>
      <c r="L7" s="3" t="s">
        <v>22</v>
      </c>
      <c r="M7" s="3"/>
      <c r="O7" s="5" t="s">
        <v>75</v>
      </c>
    </row>
    <row r="8" spans="1:21" ht="15" thickBot="1" x14ac:dyDescent="0.35">
      <c r="A8" s="20"/>
      <c r="B8" s="20"/>
      <c r="F8" t="s">
        <v>13</v>
      </c>
      <c r="G8" s="2" t="s">
        <v>35</v>
      </c>
      <c r="H8" s="2" t="s">
        <v>34</v>
      </c>
      <c r="I8" s="2">
        <v>41</v>
      </c>
      <c r="J8" s="2" t="s">
        <v>36</v>
      </c>
      <c r="K8" s="3" t="s">
        <v>21</v>
      </c>
      <c r="L8" s="3" t="s">
        <v>22</v>
      </c>
      <c r="M8" s="3"/>
      <c r="O8" s="6" t="s">
        <v>76</v>
      </c>
    </row>
    <row r="9" spans="1:21" x14ac:dyDescent="0.3">
      <c r="A9" s="39" t="s">
        <v>138</v>
      </c>
      <c r="B9" s="20"/>
      <c r="F9" t="s">
        <v>14</v>
      </c>
      <c r="G9" s="2" t="s">
        <v>38</v>
      </c>
      <c r="H9" s="2" t="s">
        <v>37</v>
      </c>
      <c r="I9" s="2">
        <v>44</v>
      </c>
      <c r="J9" s="2" t="s">
        <v>25</v>
      </c>
      <c r="K9" s="3" t="s">
        <v>21</v>
      </c>
      <c r="L9" s="3" t="s">
        <v>22</v>
      </c>
      <c r="M9" s="3"/>
    </row>
    <row r="10" spans="1:21" x14ac:dyDescent="0.3">
      <c r="A10" s="21">
        <f>'NGZ formulier'!$C$51-1</f>
        <v>-1</v>
      </c>
      <c r="F10" t="s">
        <v>15</v>
      </c>
      <c r="G10" s="2" t="s">
        <v>40</v>
      </c>
      <c r="H10" s="2" t="s">
        <v>39</v>
      </c>
      <c r="I10" s="2">
        <v>42</v>
      </c>
      <c r="J10" s="2" t="s">
        <v>41</v>
      </c>
      <c r="K10" s="3" t="s">
        <v>21</v>
      </c>
      <c r="L10" s="3" t="s">
        <v>22</v>
      </c>
      <c r="M10" s="3"/>
    </row>
    <row r="11" spans="1:21" x14ac:dyDescent="0.3">
      <c r="A11" s="21">
        <f>'NGZ formulier'!$C$52</f>
        <v>0</v>
      </c>
      <c r="F11" t="s">
        <v>16</v>
      </c>
      <c r="G11" s="2" t="s">
        <v>43</v>
      </c>
      <c r="H11" s="2" t="s">
        <v>42</v>
      </c>
      <c r="I11" s="2">
        <v>54</v>
      </c>
      <c r="J11" s="2" t="s">
        <v>44</v>
      </c>
      <c r="K11" s="3" t="s">
        <v>21</v>
      </c>
      <c r="L11" s="3" t="s">
        <v>22</v>
      </c>
      <c r="M11" s="3"/>
    </row>
    <row r="12" spans="1:21" x14ac:dyDescent="0.3">
      <c r="A12" s="22" t="b">
        <f>IF('NGZ formulier'!C56="DAG",DATEDIF(A10,A11,"d"),IF('NGZ formulier'!C56="WEEK",DATEDIF(A10,A11,"d")/7,IF('NGZ formulier'!C56="MAAND",DATEDIF(A10,A11,"d")/30.4166667,IF('NGZ formulier'!C56="JAAR",DATEDIF(A10,A11,"d")/365,IF('NGZ formulier'!C56="TOTAAL DUUR",'NGZ formulier'!C54)))))</f>
        <v>0</v>
      </c>
      <c r="G12" s="2" t="s">
        <v>46</v>
      </c>
      <c r="H12" s="2" t="s">
        <v>45</v>
      </c>
      <c r="I12" s="2">
        <v>54</v>
      </c>
      <c r="J12" s="2" t="s">
        <v>44</v>
      </c>
      <c r="K12" s="3" t="s">
        <v>21</v>
      </c>
      <c r="L12" s="3" t="s">
        <v>22</v>
      </c>
      <c r="M12" s="3"/>
    </row>
    <row r="13" spans="1:21" x14ac:dyDescent="0.3">
      <c r="A13" s="23" t="b">
        <f>A12</f>
        <v>0</v>
      </c>
      <c r="G13" s="2" t="s">
        <v>48</v>
      </c>
      <c r="H13" s="2" t="s">
        <v>47</v>
      </c>
      <c r="I13" s="2">
        <v>54</v>
      </c>
      <c r="J13" s="2" t="s">
        <v>44</v>
      </c>
      <c r="K13" s="3" t="s">
        <v>21</v>
      </c>
      <c r="L13" s="3" t="s">
        <v>22</v>
      </c>
      <c r="M13" s="3"/>
    </row>
    <row r="14" spans="1:21" x14ac:dyDescent="0.3">
      <c r="A14" s="20">
        <f>IF(NOT('NGZ formulier'!C56="TOTAAL DUUR"),(Referentie!A13*'NGZ formulier'!C54),'NGZ formulier'!C54)</f>
        <v>0</v>
      </c>
      <c r="G14" s="2" t="s">
        <v>50</v>
      </c>
      <c r="H14" s="2" t="s">
        <v>49</v>
      </c>
      <c r="I14" s="2">
        <v>54</v>
      </c>
      <c r="J14" s="2" t="s">
        <v>44</v>
      </c>
      <c r="K14" s="3" t="s">
        <v>21</v>
      </c>
      <c r="L14" s="3" t="s">
        <v>22</v>
      </c>
      <c r="M14" s="3"/>
    </row>
    <row r="15" spans="1:21" x14ac:dyDescent="0.3">
      <c r="G15" s="2" t="s">
        <v>52</v>
      </c>
      <c r="H15" s="2" t="s">
        <v>51</v>
      </c>
      <c r="I15" s="2">
        <v>45</v>
      </c>
      <c r="J15" s="2" t="s">
        <v>53</v>
      </c>
      <c r="K15" s="3" t="s">
        <v>21</v>
      </c>
      <c r="L15" s="3" t="s">
        <v>22</v>
      </c>
      <c r="M15" s="3"/>
    </row>
    <row r="16" spans="1:21" x14ac:dyDescent="0.3">
      <c r="G16" s="2" t="s">
        <v>55</v>
      </c>
      <c r="H16" s="2" t="s">
        <v>54</v>
      </c>
      <c r="I16" s="2">
        <v>45</v>
      </c>
      <c r="J16" s="2" t="s">
        <v>53</v>
      </c>
      <c r="K16" s="3" t="s">
        <v>21</v>
      </c>
      <c r="L16" s="3" t="s">
        <v>22</v>
      </c>
      <c r="M16" s="3"/>
    </row>
    <row r="17" spans="7:15" x14ac:dyDescent="0.3">
      <c r="G17" s="2" t="s">
        <v>57</v>
      </c>
      <c r="H17" s="2" t="s">
        <v>56</v>
      </c>
      <c r="I17" s="2">
        <v>45</v>
      </c>
      <c r="J17" s="2" t="s">
        <v>53</v>
      </c>
      <c r="K17" s="3" t="s">
        <v>21</v>
      </c>
      <c r="L17" s="3" t="s">
        <v>22</v>
      </c>
      <c r="M17" s="3"/>
    </row>
    <row r="18" spans="7:15" x14ac:dyDescent="0.3">
      <c r="G18" s="2" t="s">
        <v>59</v>
      </c>
      <c r="H18" s="2" t="s">
        <v>58</v>
      </c>
      <c r="I18" s="2">
        <v>45</v>
      </c>
      <c r="J18" s="2" t="s">
        <v>53</v>
      </c>
      <c r="K18" s="3" t="s">
        <v>21</v>
      </c>
      <c r="L18" s="3" t="s">
        <v>22</v>
      </c>
      <c r="M18" s="3"/>
    </row>
    <row r="19" spans="7:15" x14ac:dyDescent="0.3">
      <c r="G19" s="2" t="s">
        <v>61</v>
      </c>
      <c r="H19" s="2" t="s">
        <v>60</v>
      </c>
      <c r="I19" s="2">
        <v>40</v>
      </c>
      <c r="J19" s="2" t="s">
        <v>62</v>
      </c>
      <c r="K19" s="3" t="s">
        <v>21</v>
      </c>
      <c r="L19" s="3" t="s">
        <v>22</v>
      </c>
      <c r="M19" s="3"/>
    </row>
    <row r="20" spans="7:15" x14ac:dyDescent="0.3">
      <c r="G20" s="2" t="s">
        <v>64</v>
      </c>
      <c r="H20" s="2" t="s">
        <v>63</v>
      </c>
      <c r="I20" s="2">
        <v>54</v>
      </c>
      <c r="J20" s="2" t="s">
        <v>44</v>
      </c>
      <c r="K20" s="3" t="s">
        <v>21</v>
      </c>
      <c r="L20" s="3" t="s">
        <v>22</v>
      </c>
      <c r="M20" s="3"/>
    </row>
    <row r="21" spans="7:15" x14ac:dyDescent="0.3">
      <c r="G21" s="2" t="s">
        <v>66</v>
      </c>
      <c r="H21" s="2" t="s">
        <v>65</v>
      </c>
      <c r="I21" s="2">
        <v>44</v>
      </c>
      <c r="J21" s="2" t="s">
        <v>25</v>
      </c>
      <c r="K21" s="3" t="s">
        <v>21</v>
      </c>
      <c r="L21" s="3" t="s">
        <v>22</v>
      </c>
      <c r="M21" s="3"/>
    </row>
    <row r="22" spans="7:15" x14ac:dyDescent="0.3">
      <c r="G22" s="2" t="s">
        <v>68</v>
      </c>
      <c r="H22" s="2" t="s">
        <v>67</v>
      </c>
      <c r="I22" s="2">
        <v>45</v>
      </c>
      <c r="J22" s="2" t="s">
        <v>53</v>
      </c>
      <c r="K22" s="3" t="s">
        <v>21</v>
      </c>
      <c r="L22" s="3" t="s">
        <v>22</v>
      </c>
      <c r="M22" s="3"/>
    </row>
    <row r="23" spans="7:15" x14ac:dyDescent="0.3">
      <c r="G23" s="2" t="s">
        <v>131</v>
      </c>
      <c r="H23" s="2" t="s">
        <v>130</v>
      </c>
      <c r="I23" s="2">
        <v>45</v>
      </c>
      <c r="J23" s="2" t="s">
        <v>53</v>
      </c>
      <c r="K23" s="3" t="s">
        <v>21</v>
      </c>
      <c r="L23" s="3" t="s">
        <v>22</v>
      </c>
    </row>
    <row r="24" spans="7:15" x14ac:dyDescent="0.3">
      <c r="G24" s="2" t="s">
        <v>147</v>
      </c>
      <c r="H24" s="2" t="s">
        <v>146</v>
      </c>
    </row>
    <row r="25" spans="7:15" x14ac:dyDescent="0.3">
      <c r="G25" t="s">
        <v>140</v>
      </c>
      <c r="H25" s="28" t="s">
        <v>144</v>
      </c>
      <c r="I25" s="3">
        <v>47</v>
      </c>
      <c r="J25" t="s">
        <v>135</v>
      </c>
      <c r="K25" t="s">
        <v>74</v>
      </c>
      <c r="L25" s="3" t="s">
        <v>123</v>
      </c>
      <c r="M25" s="30">
        <v>967.92</v>
      </c>
      <c r="O25">
        <v>1</v>
      </c>
    </row>
    <row r="26" spans="7:15" x14ac:dyDescent="0.3">
      <c r="G26" s="28" t="s">
        <v>141</v>
      </c>
      <c r="H26" s="28" t="s">
        <v>142</v>
      </c>
      <c r="I26" s="29">
        <v>48</v>
      </c>
      <c r="J26" t="s">
        <v>137</v>
      </c>
      <c r="K26" t="s">
        <v>74</v>
      </c>
      <c r="L26" s="3" t="s">
        <v>123</v>
      </c>
      <c r="M26" s="30">
        <v>1127.08</v>
      </c>
      <c r="O26">
        <v>1</v>
      </c>
    </row>
    <row r="27" spans="7:15" x14ac:dyDescent="0.3">
      <c r="G27" s="28" t="s">
        <v>136</v>
      </c>
      <c r="H27" s="28" t="s">
        <v>143</v>
      </c>
      <c r="I27" s="29">
        <v>48</v>
      </c>
      <c r="J27" t="s">
        <v>137</v>
      </c>
      <c r="K27" t="s">
        <v>74</v>
      </c>
      <c r="L27" s="3" t="s">
        <v>123</v>
      </c>
      <c r="M27" s="30">
        <v>861.83</v>
      </c>
      <c r="O27">
        <v>1</v>
      </c>
    </row>
    <row r="28" spans="7:15" x14ac:dyDescent="0.3">
      <c r="G28" t="s">
        <v>148</v>
      </c>
      <c r="H28" s="2" t="s">
        <v>146</v>
      </c>
    </row>
  </sheetData>
  <sheetProtection algorithmName="SHA-512" hashValue="NiRupYdLzTvXC6jJ8OscrMcFV8CVXOSWbIOZ+oMax2tpVPpmvssuPNUAR23R0DkXulR69nYub4VALLaZEOfAtw==" saltValue="r/6SG+KmZRkigf/SokHAGQ==" spinCount="100000" sheet="1" objects="1" scenarios="1"/>
  <pageMargins left="0.7" right="0.7" top="0.75" bottom="0.75" header="0.3" footer="0.3"/>
  <pageSetup paperSize="9" orientation="portrait" r:id="rId1"/>
</worksheet>
</file>

<file path=docMetadata/LabelInfo.xml><?xml version="1.0" encoding="utf-8"?>
<clbl:labelList xmlns:clbl="http://schemas.microsoft.com/office/2020/mipLabelMetadata">
  <clbl:label id="{0ce80e9c-661b-453a-b52e-c00e4f65cc34}" enabled="1" method="Standard" siteId="{bbc3bd55-2812-4652-96ae-ce7932a2e8b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1</vt:i4>
      </vt:variant>
    </vt:vector>
  </HeadingPairs>
  <TitlesOfParts>
    <vt:vector size="3" baseType="lpstr">
      <vt:lpstr>NGZ formulier</vt:lpstr>
      <vt:lpstr>Referentie</vt:lpstr>
      <vt:lpstr>'NGZ formulier'!Afdrukbereik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Jongh, Astrid de</dc:creator>
  <cp:lastModifiedBy>Beerens - Noij, Kim</cp:lastModifiedBy>
  <cp:lastPrinted>2024-05-02T07:57:58Z</cp:lastPrinted>
  <dcterms:created xsi:type="dcterms:W3CDTF">2023-03-29T10:41:41Z</dcterms:created>
  <dcterms:modified xsi:type="dcterms:W3CDTF">2024-10-17T08:16:20Z</dcterms:modified>
</cp:coreProperties>
</file>